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drawings/drawing4.xml" ContentType="application/vnd.openxmlformats-officedocument.drawing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Q:\Business Office\website updates &amp; source docs\2018 Source docs Business Office\"/>
    </mc:Choice>
  </mc:AlternateContent>
  <workbookProtection lockStructure="1"/>
  <bookViews>
    <workbookView xWindow="0" yWindow="0" windowWidth="18870" windowHeight="7725" tabRatio="598" activeTab="1"/>
  </bookViews>
  <sheets>
    <sheet name="Instructions" sheetId="44" r:id="rId1"/>
    <sheet name="Reimbursement Form" sheetId="1" r:id="rId2"/>
    <sheet name="Variables USNH" sheetId="7" state="hidden" r:id="rId3"/>
    <sheet name="Variables PSU" sheetId="45" state="hidden" r:id="rId4"/>
    <sheet name="Variables KSC" sheetId="46" state="hidden" r:id="rId5"/>
  </sheets>
  <definedNames>
    <definedName name="AddBusinessLines">'Reimbursement Form'!$I$47</definedName>
    <definedName name="AddMileLines">'Reimbursement Form'!$I$35</definedName>
    <definedName name="BusExp">'Reimbursement Form'!$A$54:$K$54</definedName>
    <definedName name="BusExpLinesTemplate">'Reimbursement Form'!$M$19:$W$19</definedName>
    <definedName name="BusLines">'Reimbursement Form'!$I$47</definedName>
    <definedName name="DepartDate">'Reimbursement Form'!$C$8</definedName>
    <definedName name="KSC_Mileage_Rate_table">'Variables KSC'!$A$9:$C$40</definedName>
    <definedName name="Milage_rate_table" localSheetId="4">'Variables KSC'!$A$9:$C$40</definedName>
    <definedName name="Milage_rate_table" localSheetId="3">'Variables PSU'!$A$9:$C$40</definedName>
    <definedName name="Milage_rate_table">'Variables USNH'!$A$9:$C$40</definedName>
    <definedName name="MilageLinesTemplate">'Reimbursement Form'!$M$16:$W$16</definedName>
    <definedName name="Mile">'Reimbursement Form'!$A$43:$K$43</definedName>
    <definedName name="MileDate">'Reimbursement Form'!$B$43</definedName>
    <definedName name="_xlnm.Print_Area" localSheetId="1">'Reimbursement Form'!$B$1:$K$103</definedName>
    <definedName name="_xlnm.Print_Area" localSheetId="4">'Variables KSC'!$B$2:$K$2</definedName>
    <definedName name="_xlnm.Print_Area" localSheetId="3">'Variables PSU'!$B$2:$K$2</definedName>
    <definedName name="_xlnm.Print_Area" localSheetId="2">'Variables USNH'!$B$2:$K$2</definedName>
    <definedName name="PSU_Mileage_Rate_Table">'Variables PSU'!$A$9:$C$40</definedName>
    <definedName name="ReturnDate">'Reimbursement Form'!$H$8</definedName>
  </definedNames>
  <calcPr calcId="162913" fullPrecision="0"/>
</workbook>
</file>

<file path=xl/calcChain.xml><?xml version="1.0" encoding="utf-8"?>
<calcChain xmlns="http://schemas.openxmlformats.org/spreadsheetml/2006/main">
  <c r="J42" i="1" l="1"/>
  <c r="K42" i="1" s="1"/>
  <c r="J2" i="45" l="1"/>
  <c r="K2" i="45" s="1"/>
  <c r="V16" i="1"/>
  <c r="J38" i="1"/>
  <c r="J39" i="1"/>
  <c r="J40" i="1"/>
  <c r="J41" i="1"/>
  <c r="J37" i="1"/>
  <c r="J2" i="46"/>
  <c r="K2" i="46" s="1"/>
  <c r="F9" i="46"/>
  <c r="E9" i="46"/>
  <c r="F7" i="46"/>
  <c r="F9" i="45"/>
  <c r="E9" i="45"/>
  <c r="F7" i="45"/>
  <c r="E9" i="7" l="1"/>
  <c r="J72" i="1" l="1"/>
  <c r="C14" i="1" l="1"/>
  <c r="D14" i="1" s="1"/>
  <c r="W16" i="1"/>
  <c r="K41" i="1"/>
  <c r="K17" i="1"/>
  <c r="K18" i="1"/>
  <c r="K19" i="1"/>
  <c r="K20" i="1"/>
  <c r="K21" i="1"/>
  <c r="K16" i="1"/>
  <c r="K39" i="1"/>
  <c r="E7" i="7"/>
  <c r="F7" i="7"/>
  <c r="F9" i="7"/>
  <c r="M29" i="1"/>
  <c r="M30" i="1"/>
  <c r="M31" i="1"/>
  <c r="O29" i="1"/>
  <c r="O30" i="1"/>
  <c r="O31" i="1"/>
  <c r="Q29" i="1"/>
  <c r="Q30" i="1"/>
  <c r="Q31" i="1"/>
  <c r="S29" i="1"/>
  <c r="S30" i="1"/>
  <c r="S31" i="1"/>
  <c r="U29" i="1"/>
  <c r="U30" i="1"/>
  <c r="U31" i="1"/>
  <c r="W29" i="1"/>
  <c r="W30" i="1"/>
  <c r="W31" i="1"/>
  <c r="Y29" i="1"/>
  <c r="Y30" i="1"/>
  <c r="Y31" i="1"/>
  <c r="AA29" i="1"/>
  <c r="AA30" i="1"/>
  <c r="AA31" i="1"/>
  <c r="J2" i="7"/>
  <c r="K2" i="7" s="1"/>
  <c r="K37" i="1"/>
  <c r="K38" i="1"/>
  <c r="K40" i="1"/>
  <c r="K55" i="1"/>
  <c r="B31" i="1"/>
  <c r="B30" i="1"/>
  <c r="B29" i="1"/>
  <c r="K5" i="1"/>
  <c r="W32" i="1" l="1"/>
  <c r="H32" i="1" s="1"/>
  <c r="Q32" i="1"/>
  <c r="E32" i="1" s="1"/>
  <c r="AA32" i="1"/>
  <c r="J32" i="1" s="1"/>
  <c r="Y32" i="1"/>
  <c r="I32" i="1" s="1"/>
  <c r="O32" i="1"/>
  <c r="D32" i="1" s="1"/>
  <c r="U32" i="1"/>
  <c r="G32" i="1" s="1"/>
  <c r="M32" i="1"/>
  <c r="C32" i="1" s="1"/>
  <c r="C15" i="1"/>
  <c r="S32" i="1"/>
  <c r="F32" i="1" s="1"/>
  <c r="D15" i="1"/>
  <c r="E14" i="1"/>
  <c r="K44" i="1"/>
  <c r="K32" i="1" l="1"/>
  <c r="K57" i="1" s="1"/>
  <c r="K72" i="1" s="1"/>
  <c r="E15" i="1"/>
  <c r="F14" i="1"/>
  <c r="G59" i="1" l="1"/>
  <c r="K59" i="1"/>
  <c r="F15" i="1"/>
  <c r="G14" i="1"/>
  <c r="G15" i="1" l="1"/>
  <c r="H14" i="1"/>
  <c r="H15" i="1" l="1"/>
  <c r="I14" i="1"/>
  <c r="J14" i="1" l="1"/>
  <c r="J15" i="1" s="1"/>
  <c r="I15" i="1"/>
</calcChain>
</file>

<file path=xl/sharedStrings.xml><?xml version="1.0" encoding="utf-8"?>
<sst xmlns="http://schemas.openxmlformats.org/spreadsheetml/2006/main" count="150" uniqueCount="130">
  <si>
    <t>Name:</t>
  </si>
  <si>
    <t>Department:</t>
  </si>
  <si>
    <t>Destination:</t>
  </si>
  <si>
    <t>Project/Grant:</t>
  </si>
  <si>
    <t>Employee Paid Expenses</t>
  </si>
  <si>
    <t>Employee/Trip Information</t>
  </si>
  <si>
    <t>Phone:</t>
  </si>
  <si>
    <t>Taxi/Tolls/Parking</t>
  </si>
  <si>
    <t>Air/Bus Fare</t>
  </si>
  <si>
    <t>Telephone/Fax</t>
  </si>
  <si>
    <t>Lodging</t>
  </si>
  <si>
    <t>Auto Rental</t>
  </si>
  <si>
    <t>Meals -</t>
  </si>
  <si>
    <t>Per Diem Allowance</t>
  </si>
  <si>
    <t>Daily Meal Total</t>
  </si>
  <si>
    <t>Date</t>
  </si>
  <si>
    <t>TOTAL</t>
  </si>
  <si>
    <t>Mileage -</t>
  </si>
  <si>
    <t>Miles</t>
  </si>
  <si>
    <t>Mileage Rate</t>
  </si>
  <si>
    <t>Total Mileage Expenses</t>
  </si>
  <si>
    <t>Business Expenses -</t>
  </si>
  <si>
    <t>Amount</t>
  </si>
  <si>
    <t>Total Business Expenses</t>
  </si>
  <si>
    <t>Total Expenses Paid by Employee</t>
  </si>
  <si>
    <t>Original Amount of Advance</t>
  </si>
  <si>
    <t>Accounting Information</t>
  </si>
  <si>
    <t>FUND</t>
  </si>
  <si>
    <t>AMOUNT</t>
  </si>
  <si>
    <t>Approvals/Signatures</t>
  </si>
  <si>
    <t>Signed by:</t>
  </si>
  <si>
    <t>Traveler</t>
  </si>
  <si>
    <t>Dean, Director, Dept Head, Bus. Mgr.</t>
  </si>
  <si>
    <t>Sponsored Research (If Applicable)</t>
  </si>
  <si>
    <t>Day</t>
  </si>
  <si>
    <t>Indicate if meals were provided by other sources - included with conference, provided by a colleague or vendor, etc.</t>
  </si>
  <si>
    <t xml:space="preserve">Date </t>
  </si>
  <si>
    <t>The mileage rate and total amount will be calculated based on the date and number of miles.  Enter dates in MM/DD/YY format.</t>
  </si>
  <si>
    <t xml:space="preserve">I certify that the above expenses were incurred by me in fulfillment of my duties to the University </t>
  </si>
  <si>
    <t xml:space="preserve"> Expense Distribution</t>
  </si>
  <si>
    <t>Date:</t>
  </si>
  <si>
    <t>(To be completed by BSC.)</t>
  </si>
  <si>
    <t>Other</t>
  </si>
  <si>
    <t>Date (MM/DD/YY)</t>
  </si>
  <si>
    <t>Description of Expense</t>
  </si>
  <si>
    <t>The easiest way to move around the reimbursement form is to use your "tab" key.  The spreadsheet</t>
  </si>
  <si>
    <t>2.  Generates day of week based on date entered.</t>
  </si>
  <si>
    <t>3.  Determines mileage rate based on dates traveled.</t>
  </si>
  <si>
    <t>5.  Allows traveler to add additional mileage lines for multiple day trips.</t>
  </si>
  <si>
    <t>4.  Calculates reduced meal per diems.</t>
  </si>
  <si>
    <t>When you are completed with your reimbursement form, you will need to save the file with a new name</t>
  </si>
  <si>
    <t>to a directory you are familiar with.</t>
  </si>
  <si>
    <t>you to easily complete your travel reimbursements. Its features include:</t>
  </si>
  <si>
    <t>has been formatted to guide you to the cells you need to complete.</t>
  </si>
  <si>
    <t>Instructions for Personal Reimbursement Form</t>
  </si>
  <si>
    <t xml:space="preserve">The Personal Reimbursement Form is an Excel spreadsheet that has been formatted to allow </t>
  </si>
  <si>
    <t>1.  Automatically performs all math calculations.</t>
  </si>
  <si>
    <t>USNH Personal Reimbursement Form</t>
  </si>
  <si>
    <t>Bus. Purpose:</t>
  </si>
  <si>
    <t>Adjusted Per Diem Rate</t>
  </si>
  <si>
    <t>Position/Title:</t>
  </si>
  <si>
    <t>Address:</t>
  </si>
  <si>
    <t>To add additional mileage lines enter the number of lines, press tab, then click "Add Mileage Lines".</t>
  </si>
  <si>
    <t>Click on the "Reimbursement Form" folder tab below to begin working on your travel form.</t>
  </si>
  <si>
    <t>Undistributed</t>
  </si>
  <si>
    <t xml:space="preserve">Advance </t>
  </si>
  <si>
    <t>Advance Number:</t>
  </si>
  <si>
    <t>(To be completed by Travel Center.)</t>
  </si>
  <si>
    <t>6.  Allows traveler to add additional business expense lines.</t>
  </si>
  <si>
    <t>Authorized BSC Representative</t>
  </si>
  <si>
    <t>Changed 11/30/99 AMS - IRS rate to be effective as of 1/1/2000</t>
  </si>
  <si>
    <t>Added and correct formulas in cells 'Reimbursement Form!I35:I39' 11/30/99 AMS - IRS rate to be effective as of 1/1/2000</t>
  </si>
  <si>
    <t xml:space="preserve">Percent Allocations - </t>
  </si>
  <si>
    <t>Breakfast</t>
  </si>
  <si>
    <t>Lunch</t>
  </si>
  <si>
    <t>Dinner</t>
  </si>
  <si>
    <t>Period-begin</t>
  </si>
  <si>
    <t>Period-End</t>
  </si>
  <si>
    <t>Earliest allowable date</t>
  </si>
  <si>
    <t>Latest allowable date</t>
  </si>
  <si>
    <t xml:space="preserve">System of New Hampshire, that the amounts shown conform to the travel regulations in the </t>
  </si>
  <si>
    <t>University System policy manual, and that no amounts have been or will be submitted for</t>
  </si>
  <si>
    <t>reimbursement elsewhere.</t>
  </si>
  <si>
    <t>Depart Date &amp; Time:</t>
  </si>
  <si>
    <t>Return Date &amp; Time:</t>
  </si>
  <si>
    <t>Departure, Destination &amp; Purpose</t>
  </si>
  <si>
    <t>Mileage rate changed per S. McCarthy, Travel Coordinator - svd</t>
  </si>
  <si>
    <t>Mileage rate changed per S. McCarthy, Travel Coordinator - svd 12/30/02</t>
  </si>
  <si>
    <t>Mileage rate changed per C.Sendak, Tax consultant - ams 01/05/2004</t>
  </si>
  <si>
    <t>ORG</t>
  </si>
  <si>
    <t>ACCOUNT</t>
  </si>
  <si>
    <t>PROG</t>
  </si>
  <si>
    <t>ACTIVITY</t>
  </si>
  <si>
    <t>LOCATION</t>
  </si>
  <si>
    <t>Mileage rate changed per C. Sendak, Tax consultant - svd 11/24/04</t>
  </si>
  <si>
    <t>Mileage rate changed per C. Sendak, Tax consultant - svd 09/12/05</t>
  </si>
  <si>
    <t>Mileage rate changed per C. Sendak, Tax consultant - svd 12/06/05</t>
  </si>
  <si>
    <t>Mileage rate changed per D. Zarembo, Tax consultant - svd 12/06/05</t>
  </si>
  <si>
    <t>Mileage rate changed per D. Zarembo, Tax consultant - AMS 6/27/2008</t>
  </si>
  <si>
    <t>Mileage rate changed per D. Zarembo, Tax consultant - AMS 12/1/2008</t>
  </si>
  <si>
    <t>Mileage rate changed per D. Zarembo, Tax consultant - AMS 12/24/2009</t>
  </si>
  <si>
    <t>Milage rate changed per Steph and CM - AMS 12/21/2010</t>
  </si>
  <si>
    <t>Milage reimbursement template line</t>
  </si>
  <si>
    <t>Business Expense template line</t>
  </si>
  <si>
    <t>Moved to this page as validations will not work across tabs in versions &lt; 2010.</t>
  </si>
  <si>
    <t>INV#</t>
  </si>
  <si>
    <t>UNH</t>
  </si>
  <si>
    <t>PSU</t>
  </si>
  <si>
    <t>KSC</t>
  </si>
  <si>
    <t>GSC</t>
  </si>
  <si>
    <r>
      <t xml:space="preserve">USNH ID </t>
    </r>
    <r>
      <rPr>
        <i/>
        <u/>
        <sz val="11"/>
        <rFont val="Times New Roman"/>
        <family val="1"/>
      </rPr>
      <t>(Banner Vendor Code)</t>
    </r>
    <r>
      <rPr>
        <u/>
        <sz val="12"/>
        <rFont val="Times New Roman"/>
        <family val="1"/>
      </rPr>
      <t>:</t>
    </r>
  </si>
  <si>
    <t>Additional Dean, Director etc. (If needed)</t>
  </si>
  <si>
    <t>Travel Coordinator/Entered by</t>
  </si>
  <si>
    <t>Milage rate changed per Steph - AMS 6/30/2011</t>
  </si>
  <si>
    <t>Milage Rate changed per Steph - AMS 12/31/2012</t>
  </si>
  <si>
    <t>Milage Rate changed per Steph - AMS 12/18/2013</t>
  </si>
  <si>
    <t>Milage Rate changed per Steph - AMS 12/22/2014</t>
  </si>
  <si>
    <t>Milage Rate Changed per Faith - AMS 12/21/2015</t>
  </si>
  <si>
    <t>Milage Rate Changed per Jay - 12/14/2016</t>
  </si>
  <si>
    <t>Per Diem is required unless an exception has been approved.  If you choose to claim less than the per diem rate,</t>
  </si>
  <si>
    <t>Per Diem is required unless an exception has been approved.  If you choose to claim less than the per diem rate, enter that amount in Per Diem Allowance</t>
  </si>
  <si>
    <t xml:space="preserve"> and do not complete the Adjusted Per Diem Rate section. (Amount claimed must be less than the Per Diem Allowance daily Meal per Per Diem Rate).</t>
  </si>
  <si>
    <t>ensure each day amount claimed is less than the Per Diem Allowance Daily Meal per Per Diem Rate.</t>
  </si>
  <si>
    <r>
      <t>Please complete your departure and return</t>
    </r>
    <r>
      <rPr>
        <sz val="12"/>
        <color rgb="FFFF0000"/>
        <rFont val="Times New Roman"/>
        <family val="1"/>
      </rPr>
      <t xml:space="preserve"> date and time.</t>
    </r>
  </si>
  <si>
    <t>Mileage Rate Changed  by Jay 12/14/17</t>
  </si>
  <si>
    <t>Updated to 2018 on 12/14/2017</t>
  </si>
  <si>
    <t>USNH ID</t>
  </si>
  <si>
    <t>USNH</t>
  </si>
  <si>
    <t>Please place an X in the box next to your campus. It will allow the form to update the mileage rate for your campus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</si>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</sst>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000\-00\-0000"/>
    <numFmt numFmtId="167" formatCode="mm/dd/yyyy"/>
    <numFmt numFmtId="168" formatCode="_(* #,##0.000_);_(* \(#,##0.000\);_(* &quot;-&quot;??_);_(@_)"/>
    <numFmt numFmtId="169" formatCode="_(* #,##0.000_);_(* \(#,##0.000\);_(* &quot;-&quot;???_);_(@_)"/>
  </numFmts>
  <fonts count="28" x14ac:knownFonts="1">
    <font>
      <sz val="12"/>
      <name val="Times New Roman"/>
    </font>
    <font>
      <sz val="12"/>
      <name val="Times New Roman"/>
      <family val="1"/>
    </font>
    <font>
      <b/>
      <sz val="18"/>
      <color indexed="9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1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u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u/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6"/>
      <color indexed="9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u/>
      <sz val="11"/>
      <name val="Times New Roman"/>
      <family val="1"/>
    </font>
    <font>
      <sz val="10"/>
      <color rgb="FF3366FF"/>
      <name val="Times New Roman"/>
      <family val="1"/>
    </font>
    <font>
      <sz val="8"/>
      <color rgb="FF000000"/>
      <name val="Segoe UI"/>
      <family val="2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4" fontId="7" fillId="0" borderId="1" xfId="0" applyNumberFormat="1" applyFont="1" applyFill="1" applyBorder="1"/>
    <xf numFmtId="0" fontId="0" fillId="4" borderId="0" xfId="0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/>
    <xf numFmtId="0" fontId="0" fillId="4" borderId="0" xfId="0" applyFill="1" applyBorder="1" applyAlignment="1">
      <alignment horizontal="left"/>
    </xf>
    <xf numFmtId="0" fontId="9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4" borderId="0" xfId="0" applyFont="1" applyFill="1" applyAlignment="1">
      <alignment horizontal="left"/>
    </xf>
    <xf numFmtId="165" fontId="7" fillId="0" borderId="0" xfId="0" applyNumberFormat="1" applyFont="1" applyFill="1" applyBorder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14" fillId="2" borderId="0" xfId="0" applyFont="1" applyFill="1"/>
    <xf numFmtId="0" fontId="4" fillId="2" borderId="0" xfId="0" applyFont="1" applyFill="1"/>
    <xf numFmtId="165" fontId="7" fillId="0" borderId="0" xfId="0" applyNumberFormat="1" applyFont="1" applyFill="1" applyBorder="1" applyProtection="1"/>
    <xf numFmtId="2" fontId="0" fillId="0" borderId="0" xfId="0" applyNumberFormat="1" applyFill="1"/>
    <xf numFmtId="4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7" fillId="4" borderId="1" xfId="0" applyNumberFormat="1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0" fillId="4" borderId="1" xfId="0" applyFill="1" applyBorder="1" applyProtection="1"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3" fillId="4" borderId="0" xfId="0" applyFont="1" applyFill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9" xfId="0" applyFill="1" applyBorder="1" applyProtection="1">
      <protection locked="0"/>
    </xf>
    <xf numFmtId="2" fontId="0" fillId="0" borderId="0" xfId="0" applyNumberFormat="1" applyFill="1" applyProtection="1">
      <protection locked="0"/>
    </xf>
    <xf numFmtId="0" fontId="8" fillId="0" borderId="0" xfId="0" applyFont="1" applyFill="1" applyProtection="1"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9" fillId="4" borderId="0" xfId="0" applyFont="1" applyFill="1" applyProtection="1"/>
    <xf numFmtId="0" fontId="4" fillId="4" borderId="0" xfId="0" applyFont="1" applyFill="1" applyProtection="1"/>
    <xf numFmtId="0" fontId="8" fillId="4" borderId="0" xfId="0" applyFont="1" applyFill="1" applyProtection="1"/>
    <xf numFmtId="0" fontId="11" fillId="4" borderId="0" xfId="0" applyFont="1" applyFill="1" applyAlignment="1" applyProtection="1">
      <alignment horizontal="center"/>
    </xf>
    <xf numFmtId="0" fontId="11" fillId="4" borderId="0" xfId="0" applyFont="1" applyFill="1" applyProtection="1"/>
    <xf numFmtId="0" fontId="7" fillId="4" borderId="0" xfId="0" applyFont="1" applyFill="1" applyProtection="1"/>
    <xf numFmtId="165" fontId="7" fillId="4" borderId="0" xfId="0" applyNumberFormat="1" applyFont="1" applyFill="1" applyBorder="1" applyProtection="1"/>
    <xf numFmtId="0" fontId="12" fillId="4" borderId="0" xfId="0" applyFont="1" applyFill="1" applyAlignment="1" applyProtection="1">
      <alignment horizontal="center"/>
    </xf>
    <xf numFmtId="0" fontId="0" fillId="0" borderId="0" xfId="0" applyFill="1" applyBorder="1" applyProtection="1"/>
    <xf numFmtId="165" fontId="0" fillId="0" borderId="0" xfId="0" applyNumberFormat="1" applyFill="1" applyBorder="1" applyAlignment="1" applyProtection="1">
      <alignment horizontal="left"/>
    </xf>
    <xf numFmtId="0" fontId="0" fillId="2" borderId="0" xfId="0" applyFill="1" applyBorder="1"/>
    <xf numFmtId="0" fontId="14" fillId="2" borderId="0" xfId="0" applyFont="1" applyFill="1" applyBorder="1"/>
    <xf numFmtId="0" fontId="3" fillId="5" borderId="9" xfId="0" applyFont="1" applyFill="1" applyBorder="1" applyAlignment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</xf>
    <xf numFmtId="0" fontId="8" fillId="4" borderId="0" xfId="0" applyFont="1" applyFill="1"/>
    <xf numFmtId="0" fontId="5" fillId="0" borderId="0" xfId="0" applyFont="1"/>
    <xf numFmtId="0" fontId="4" fillId="0" borderId="0" xfId="0" applyFont="1"/>
    <xf numFmtId="0" fontId="15" fillId="4" borderId="0" xfId="0" applyFont="1" applyFill="1" applyBorder="1"/>
    <xf numFmtId="0" fontId="0" fillId="0" borderId="0" xfId="0" applyBorder="1"/>
    <xf numFmtId="0" fontId="6" fillId="5" borderId="0" xfId="0" applyFont="1" applyFill="1" applyProtection="1">
      <protection locked="0"/>
    </xf>
    <xf numFmtId="0" fontId="16" fillId="0" borderId="0" xfId="3" applyFill="1" applyAlignment="1" applyProtection="1"/>
    <xf numFmtId="0" fontId="8" fillId="0" borderId="0" xfId="0" applyFont="1"/>
    <xf numFmtId="0" fontId="11" fillId="0" borderId="0" xfId="0" applyFont="1"/>
    <xf numFmtId="0" fontId="10" fillId="2" borderId="0" xfId="0" applyFont="1" applyFill="1"/>
    <xf numFmtId="0" fontId="14" fillId="0" borderId="7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left"/>
    </xf>
    <xf numFmtId="0" fontId="6" fillId="0" borderId="0" xfId="0" applyFont="1" applyFill="1" applyProtection="1"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18" fillId="4" borderId="0" xfId="0" applyFont="1" applyFill="1" applyAlignment="1" applyProtection="1">
      <alignment horizontal="center"/>
    </xf>
    <xf numFmtId="39" fontId="7" fillId="0" borderId="1" xfId="2" applyNumberFormat="1" applyFont="1" applyFill="1" applyBorder="1"/>
    <xf numFmtId="4" fontId="7" fillId="0" borderId="1" xfId="0" applyNumberFormat="1" applyFont="1" applyFill="1" applyBorder="1" applyProtection="1"/>
    <xf numFmtId="4" fontId="7" fillId="4" borderId="1" xfId="0" applyNumberFormat="1" applyFont="1" applyFill="1" applyBorder="1"/>
    <xf numFmtId="4" fontId="7" fillId="2" borderId="1" xfId="0" applyNumberFormat="1" applyFont="1" applyFill="1" applyBorder="1" applyAlignment="1" applyProtection="1">
      <alignment horizontal="right"/>
    </xf>
    <xf numFmtId="0" fontId="8" fillId="4" borderId="7" xfId="0" applyFont="1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49" fontId="8" fillId="4" borderId="1" xfId="0" applyNumberFormat="1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left"/>
      <protection locked="0"/>
    </xf>
    <xf numFmtId="165" fontId="7" fillId="4" borderId="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16" fillId="2" borderId="0" xfId="3" applyFill="1" applyAlignment="1" applyProtection="1"/>
    <xf numFmtId="165" fontId="7" fillId="0" borderId="0" xfId="0" applyNumberFormat="1" applyFont="1" applyFill="1" applyBorder="1" applyProtection="1">
      <protection locked="0"/>
    </xf>
    <xf numFmtId="0" fontId="5" fillId="0" borderId="0" xfId="0" applyFont="1" applyFill="1"/>
    <xf numFmtId="167" fontId="7" fillId="0" borderId="10" xfId="0" applyNumberFormat="1" applyFont="1" applyFill="1" applyBorder="1" applyAlignment="1" applyProtection="1">
      <alignment horizontal="left"/>
      <protection locked="0"/>
    </xf>
    <xf numFmtId="9" fontId="0" fillId="0" borderId="0" xfId="4" applyFont="1" applyFill="1"/>
    <xf numFmtId="10" fontId="8" fillId="4" borderId="0" xfId="0" applyNumberFormat="1" applyFont="1" applyFill="1" applyProtection="1"/>
    <xf numFmtId="14" fontId="0" fillId="0" borderId="0" xfId="0" applyNumberFormat="1" applyFill="1"/>
    <xf numFmtId="167" fontId="0" fillId="0" borderId="0" xfId="0" applyNumberFormat="1" applyFill="1"/>
    <xf numFmtId="0" fontId="14" fillId="0" borderId="3" xfId="0" applyFont="1" applyFill="1" applyBorder="1" applyAlignment="1" applyProtection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14" fontId="20" fillId="5" borderId="9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49" fontId="8" fillId="4" borderId="6" xfId="0" applyNumberFormat="1" applyFont="1" applyFill="1" applyBorder="1" applyProtection="1">
      <protection locked="0"/>
    </xf>
    <xf numFmtId="0" fontId="22" fillId="0" borderId="0" xfId="0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4" fontId="7" fillId="0" borderId="1" xfId="0" applyNumberFormat="1" applyFont="1" applyFill="1" applyBorder="1" applyAlignment="1" applyProtection="1"/>
    <xf numFmtId="2" fontId="0" fillId="0" borderId="0" xfId="0" applyNumberFormat="1" applyFill="1" applyProtection="1"/>
    <xf numFmtId="167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/>
    <xf numFmtId="4" fontId="7" fillId="0" borderId="0" xfId="0" applyNumberFormat="1" applyFont="1" applyFill="1" applyBorder="1"/>
    <xf numFmtId="14" fontId="0" fillId="0" borderId="0" xfId="0" applyNumberFormat="1" applyFill="1" applyAlignment="1">
      <alignment horizontal="left"/>
    </xf>
    <xf numFmtId="0" fontId="4" fillId="0" borderId="0" xfId="0" applyFont="1" applyFill="1"/>
    <xf numFmtId="168" fontId="0" fillId="0" borderId="0" xfId="1" applyNumberFormat="1" applyFont="1" applyFill="1"/>
    <xf numFmtId="169" fontId="7" fillId="2" borderId="0" xfId="0" applyNumberFormat="1" applyFont="1" applyFill="1" applyAlignment="1" applyProtection="1">
      <alignment horizontal="center"/>
    </xf>
    <xf numFmtId="0" fontId="4" fillId="0" borderId="0" xfId="0" applyFont="1" applyFill="1" applyProtection="1">
      <protection locked="0"/>
    </xf>
    <xf numFmtId="14" fontId="8" fillId="4" borderId="1" xfId="0" applyNumberFormat="1" applyFont="1" applyFill="1" applyBorder="1" applyAlignment="1" applyProtection="1">
      <alignment horizontal="center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center"/>
    </xf>
    <xf numFmtId="0" fontId="22" fillId="4" borderId="0" xfId="0" applyFont="1" applyFill="1" applyAlignment="1">
      <alignment horizontal="right"/>
    </xf>
    <xf numFmtId="0" fontId="10" fillId="2" borderId="0" xfId="0" applyFont="1" applyFill="1" applyAlignment="1"/>
    <xf numFmtId="0" fontId="10" fillId="2" borderId="0" xfId="0" applyFont="1" applyFill="1" applyBorder="1" applyAlignment="1"/>
    <xf numFmtId="167" fontId="0" fillId="0" borderId="13" xfId="0" applyNumberFormat="1" applyFill="1" applyBorder="1"/>
    <xf numFmtId="14" fontId="0" fillId="0" borderId="14" xfId="0" applyNumberFormat="1" applyFill="1" applyBorder="1"/>
    <xf numFmtId="168" fontId="0" fillId="0" borderId="15" xfId="1" applyNumberFormat="1" applyFont="1" applyFill="1" applyBorder="1"/>
    <xf numFmtId="167" fontId="0" fillId="0" borderId="16" xfId="0" applyNumberFormat="1" applyFill="1" applyBorder="1"/>
    <xf numFmtId="14" fontId="0" fillId="0" borderId="0" xfId="0" applyNumberFormat="1" applyFill="1" applyBorder="1"/>
    <xf numFmtId="168" fontId="0" fillId="0" borderId="17" xfId="1" applyNumberFormat="1" applyFont="1" applyFill="1" applyBorder="1"/>
    <xf numFmtId="168" fontId="0" fillId="0" borderId="17" xfId="1" applyNumberFormat="1" applyFont="1" applyFill="1" applyBorder="1" applyAlignment="1">
      <alignment horizontal="right"/>
    </xf>
    <xf numFmtId="167" fontId="0" fillId="0" borderId="18" xfId="0" applyNumberFormat="1" applyFill="1" applyBorder="1"/>
    <xf numFmtId="0" fontId="0" fillId="0" borderId="19" xfId="0" applyFill="1" applyBorder="1"/>
    <xf numFmtId="168" fontId="0" fillId="0" borderId="20" xfId="1" applyNumberFormat="1" applyFont="1" applyFill="1" applyBorder="1"/>
    <xf numFmtId="169" fontId="7" fillId="2" borderId="21" xfId="0" applyNumberFormat="1" applyFont="1" applyFill="1" applyBorder="1" applyAlignment="1" applyProtection="1">
      <alignment horizontal="center"/>
    </xf>
    <xf numFmtId="169" fontId="7" fillId="2" borderId="22" xfId="0" applyNumberFormat="1" applyFont="1" applyFill="1" applyBorder="1" applyAlignment="1" applyProtection="1">
      <alignment horizontal="center"/>
    </xf>
    <xf numFmtId="0" fontId="16" fillId="0" borderId="0" xfId="3" applyAlignment="1" applyProtection="1"/>
    <xf numFmtId="14" fontId="1" fillId="0" borderId="0" xfId="0" applyNumberFormat="1" applyFont="1" applyFill="1"/>
    <xf numFmtId="0" fontId="1" fillId="0" borderId="0" xfId="0" applyFont="1"/>
    <xf numFmtId="0" fontId="17" fillId="2" borderId="0" xfId="3" applyFont="1" applyFill="1" applyBorder="1" applyAlignment="1" applyProtection="1"/>
    <xf numFmtId="14" fontId="7" fillId="0" borderId="1" xfId="0" applyNumberFormat="1" applyFont="1" applyFill="1" applyBorder="1" applyAlignment="1" applyProtection="1">
      <alignment wrapText="1"/>
      <protection locked="0"/>
    </xf>
    <xf numFmtId="14" fontId="7" fillId="4" borderId="1" xfId="0" applyNumberFormat="1" applyFont="1" applyFill="1" applyBorder="1" applyAlignment="1" applyProtection="1">
      <alignment wrapText="1"/>
      <protection locked="0"/>
    </xf>
    <xf numFmtId="14" fontId="7" fillId="0" borderId="12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/>
    <xf numFmtId="0" fontId="23" fillId="0" borderId="1" xfId="0" applyFont="1" applyFill="1" applyBorder="1" applyProtection="1">
      <protection locked="0"/>
    </xf>
    <xf numFmtId="14" fontId="7" fillId="4" borderId="12" xfId="0" applyNumberFormat="1" applyFont="1" applyFill="1" applyBorder="1" applyAlignment="1" applyProtection="1">
      <alignment wrapText="1"/>
      <protection locked="0"/>
    </xf>
    <xf numFmtId="0" fontId="0" fillId="4" borderId="1" xfId="0" applyFill="1" applyBorder="1"/>
    <xf numFmtId="20" fontId="7" fillId="0" borderId="1" xfId="0" applyNumberFormat="1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protection locked="0"/>
    </xf>
    <xf numFmtId="0" fontId="0" fillId="0" borderId="12" xfId="0" applyBorder="1" applyAlignment="1"/>
    <xf numFmtId="0" fontId="0" fillId="4" borderId="5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21" fillId="3" borderId="0" xfId="0" applyFont="1" applyFill="1" applyAlignment="1" applyProtection="1">
      <alignment horizontal="center" vertical="center"/>
    </xf>
    <xf numFmtId="166" fontId="7" fillId="4" borderId="10" xfId="0" applyNumberFormat="1" applyFont="1" applyFill="1" applyBorder="1" applyAlignment="1" applyProtection="1">
      <alignment horizontal="left"/>
      <protection locked="0"/>
    </xf>
    <xf numFmtId="166" fontId="7" fillId="4" borderId="11" xfId="0" applyNumberFormat="1" applyFont="1" applyFill="1" applyBorder="1" applyAlignment="1" applyProtection="1">
      <alignment horizontal="left"/>
      <protection locked="0"/>
    </xf>
    <xf numFmtId="166" fontId="7" fillId="4" borderId="12" xfId="0" applyNumberFormat="1" applyFont="1" applyFill="1" applyBorder="1" applyAlignment="1" applyProtection="1">
      <alignment horizontal="left"/>
      <protection locked="0"/>
    </xf>
    <xf numFmtId="49" fontId="7" fillId="4" borderId="10" xfId="0" applyNumberFormat="1" applyFont="1" applyFill="1" applyBorder="1" applyAlignment="1" applyProtection="1">
      <alignment horizontal="left"/>
      <protection locked="0"/>
    </xf>
    <xf numFmtId="49" fontId="7" fillId="4" borderId="11" xfId="0" applyNumberFormat="1" applyFont="1" applyFill="1" applyBorder="1" applyAlignment="1" applyProtection="1">
      <alignment horizontal="left"/>
      <protection locked="0"/>
    </xf>
    <xf numFmtId="49" fontId="7" fillId="4" borderId="12" xfId="0" applyNumberFormat="1" applyFont="1" applyFill="1" applyBorder="1" applyAlignment="1" applyProtection="1">
      <alignment horizontal="left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3" applyFont="1" applyFill="1" applyAlignment="1" applyProtection="1"/>
    <xf numFmtId="0" fontId="7" fillId="2" borderId="0" xfId="0" applyFont="1" applyFill="1"/>
    <xf numFmtId="0" fontId="19" fillId="0" borderId="10" xfId="0" applyFont="1" applyFill="1" applyBorder="1" applyAlignment="1" applyProtection="1">
      <alignment horizontal="left"/>
      <protection locked="0"/>
    </xf>
    <xf numFmtId="0" fontId="19" fillId="0" borderId="11" xfId="0" applyFont="1" applyFill="1" applyBorder="1" applyAlignment="1" applyProtection="1">
      <alignment horizontal="lef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>
      <alignment horizontal="right"/>
    </xf>
    <xf numFmtId="0" fontId="7" fillId="4" borderId="1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left"/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20" fontId="7" fillId="4" borderId="10" xfId="0" applyNumberFormat="1" applyFont="1" applyFill="1" applyBorder="1" applyAlignment="1" applyProtection="1">
      <alignment horizontal="center" wrapText="1"/>
      <protection locked="0"/>
    </xf>
    <xf numFmtId="14" fontId="7" fillId="4" borderId="12" xfId="0" applyNumberFormat="1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left"/>
      <protection locked="0"/>
    </xf>
    <xf numFmtId="0" fontId="19" fillId="0" borderId="3" xfId="0" applyFont="1" applyFill="1" applyBorder="1" applyAlignment="1" applyProtection="1">
      <alignment horizontal="left"/>
      <protection locked="0"/>
    </xf>
    <xf numFmtId="0" fontId="19" fillId="0" borderId="4" xfId="0" applyFont="1" applyFill="1" applyBorder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b/>
        <i/>
        <condense val="0"/>
        <extend val="0"/>
        <color indexed="9"/>
      </font>
      <fill>
        <patternFill>
          <bgColor indexed="10"/>
        </patternFill>
      </fill>
      <border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29" noThreeD="1"/>
</file>

<file path=xl/ctrlProps/ctrlProp10.xml><?xml version="1.0" encoding="utf-8"?>
<formControlPr xmlns="http://schemas.microsoft.com/office/spreadsheetml/2009/9/main" objectType="CheckBox" fmlaLink="$T$29" noThreeD="1"/>
</file>

<file path=xl/ctrlProps/ctrlProp11.xml><?xml version="1.0" encoding="utf-8"?>
<formControlPr xmlns="http://schemas.microsoft.com/office/spreadsheetml/2009/9/main" objectType="CheckBox" fmlaLink="$T$30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$V$29" noThreeD="1"/>
</file>

<file path=xl/ctrlProps/ctrlProp14.xml><?xml version="1.0" encoding="utf-8"?>
<formControlPr xmlns="http://schemas.microsoft.com/office/spreadsheetml/2009/9/main" objectType="CheckBox" fmlaLink="$V$30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X$29" noThreeD="1"/>
</file>

<file path=xl/ctrlProps/ctrlProp17.xml><?xml version="1.0" encoding="utf-8"?>
<formControlPr xmlns="http://schemas.microsoft.com/office/spreadsheetml/2009/9/main" objectType="CheckBox" fmlaLink="$X$30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$N$31" noThreeD="1"/>
</file>

<file path=xl/ctrlProps/ctrlProp2.xml><?xml version="1.0" encoding="utf-8"?>
<formControlPr xmlns="http://schemas.microsoft.com/office/spreadsheetml/2009/9/main" objectType="CheckBox" fmlaLink="$L$30" noThreeD="1"/>
</file>

<file path=xl/ctrlProps/ctrlProp20.xml><?xml version="1.0" encoding="utf-8"?>
<formControlPr xmlns="http://schemas.microsoft.com/office/spreadsheetml/2009/9/main" objectType="CheckBox" fmlaLink="$P$29" noThreeD="1"/>
</file>

<file path=xl/ctrlProps/ctrlProp21.xml><?xml version="1.0" encoding="utf-8"?>
<formControlPr xmlns="http://schemas.microsoft.com/office/spreadsheetml/2009/9/main" objectType="CheckBox" fmlaLink="$P$30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$P$3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R$31" noThreeD="1"/>
</file>

<file path=xl/ctrlProps/ctrlProp26.xml><?xml version="1.0" encoding="utf-8"?>
<formControlPr xmlns="http://schemas.microsoft.com/office/spreadsheetml/2009/9/main" objectType="CheckBox" fmlaLink="$T$3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$V$3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$X$3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$L$31" noThreeD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CheckBox" fmlaLink="$Z$29" noThreeD="1"/>
</file>

<file path=xl/ctrlProps/ctrlProp37.xml><?xml version="1.0" encoding="utf-8"?>
<formControlPr xmlns="http://schemas.microsoft.com/office/spreadsheetml/2009/9/main" objectType="CheckBox" fmlaLink="$Z$30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N$29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$Z$3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CheckBox" fmlaLink="$N$30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$R$29" noThreeD="1"/>
</file>

<file path=xl/ctrlProps/ctrlProp8.xml><?xml version="1.0" encoding="utf-8"?>
<formControlPr xmlns="http://schemas.microsoft.com/office/spreadsheetml/2009/9/main" objectType="CheckBox" fmlaLink="$R$30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123825</xdr:rowOff>
    </xdr:from>
    <xdr:to>
      <xdr:col>10</xdr:col>
      <xdr:colOff>666750</xdr:colOff>
      <xdr:row>1</xdr:row>
      <xdr:rowOff>123825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ShapeType="1"/>
        </xdr:cNvSpPr>
      </xdr:nvSpPr>
      <xdr:spPr bwMode="auto">
        <a:xfrm>
          <a:off x="276225" y="390525"/>
          <a:ext cx="60769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44</xdr:row>
      <xdr:rowOff>28575</xdr:rowOff>
    </xdr:from>
    <xdr:to>
      <xdr:col>10</xdr:col>
      <xdr:colOff>590550</xdr:colOff>
      <xdr:row>46</xdr:row>
      <xdr:rowOff>9525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524000" y="8134350"/>
          <a:ext cx="6724650" cy="381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where, when and why.  List each item below.</a:t>
          </a:r>
        </a:p>
      </xdr:txBody>
    </xdr:sp>
    <xdr:clientData/>
  </xdr:twoCellAnchor>
  <xdr:twoCellAnchor>
    <xdr:from>
      <xdr:col>1</xdr:col>
      <xdr:colOff>19050</xdr:colOff>
      <xdr:row>45</xdr:row>
      <xdr:rowOff>133350</xdr:rowOff>
    </xdr:from>
    <xdr:to>
      <xdr:col>7</xdr:col>
      <xdr:colOff>485775</xdr:colOff>
      <xdr:row>46</xdr:row>
      <xdr:rowOff>190500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133350" y="8439150"/>
          <a:ext cx="5505450" cy="2571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To add additional business expense lines, enter number of lines, press tab, then click "Add Bus. Exp. Lines".</a:t>
          </a:r>
        </a:p>
      </xdr:txBody>
    </xdr:sp>
    <xdr:clientData/>
  </xdr:twoCellAnchor>
  <xdr:twoCellAnchor>
    <xdr:from>
      <xdr:col>2</xdr:col>
      <xdr:colOff>247650</xdr:colOff>
      <xdr:row>7</xdr:row>
      <xdr:rowOff>9525</xdr:rowOff>
    </xdr:from>
    <xdr:to>
      <xdr:col>2</xdr:col>
      <xdr:colOff>247650</xdr:colOff>
      <xdr:row>7</xdr:row>
      <xdr:rowOff>247650</xdr:rowOff>
    </xdr:to>
    <xdr:sp macro="" textlink="">
      <xdr:nvSpPr>
        <xdr:cNvPr id="1875" name="Line 206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266700</xdr:colOff>
      <xdr:row>7</xdr:row>
      <xdr:rowOff>0</xdr:rowOff>
    </xdr:from>
    <xdr:to>
      <xdr:col>2</xdr:col>
      <xdr:colOff>266700</xdr:colOff>
      <xdr:row>7</xdr:row>
      <xdr:rowOff>219075</xdr:rowOff>
    </xdr:to>
    <xdr:sp macro="" textlink="">
      <xdr:nvSpPr>
        <xdr:cNvPr id="1876" name="Line 207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8</xdr:row>
      <xdr:rowOff>0</xdr:rowOff>
    </xdr:from>
    <xdr:to>
      <xdr:col>3</xdr:col>
      <xdr:colOff>323850</xdr:colOff>
      <xdr:row>8</xdr:row>
      <xdr:rowOff>0</xdr:rowOff>
    </xdr:to>
    <xdr:sp macro="" textlink="">
      <xdr:nvSpPr>
        <xdr:cNvPr id="1232" name="Text Box 20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19431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>
    <xdr:from>
      <xdr:col>4</xdr:col>
      <xdr:colOff>400050</xdr:colOff>
      <xdr:row>8</xdr:row>
      <xdr:rowOff>0</xdr:rowOff>
    </xdr:from>
    <xdr:to>
      <xdr:col>4</xdr:col>
      <xdr:colOff>695325</xdr:colOff>
      <xdr:row>8</xdr:row>
      <xdr:rowOff>0</xdr:rowOff>
    </xdr:to>
    <xdr:sp macro="" textlink="">
      <xdr:nvSpPr>
        <xdr:cNvPr id="1233" name="Text Box 20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3124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xdr:twoCellAnchor>
    <xdr:from>
      <xdr:col>7</xdr:col>
      <xdr:colOff>581025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1234" name="Text Box 21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5734050" y="1552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AM</a:t>
          </a:r>
        </a:p>
      </xdr:txBody>
    </xdr:sp>
    <xdr:clientData/>
  </xdr:twoCellAnchor>
  <xdr:twoCellAnchor>
    <xdr:from>
      <xdr:col>10</xdr:col>
      <xdr:colOff>419100</xdr:colOff>
      <xdr:row>8</xdr:row>
      <xdr:rowOff>0</xdr:rowOff>
    </xdr:from>
    <xdr:to>
      <xdr:col>10</xdr:col>
      <xdr:colOff>714375</xdr:colOff>
      <xdr:row>8</xdr:row>
      <xdr:rowOff>0</xdr:rowOff>
    </xdr:to>
    <xdr:sp macro="" textlink="">
      <xdr:nvSpPr>
        <xdr:cNvPr id="1235" name="Text Box 21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8077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9525</xdr:rowOff>
        </xdr:from>
        <xdr:to>
          <xdr:col>2</xdr:col>
          <xdr:colOff>571500</xdr:colOff>
          <xdr:row>29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9525</xdr:rowOff>
        </xdr:from>
        <xdr:to>
          <xdr:col>2</xdr:col>
          <xdr:colOff>571500</xdr:colOff>
          <xdr:row>30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9525</xdr:rowOff>
        </xdr:from>
        <xdr:to>
          <xdr:col>3</xdr:col>
          <xdr:colOff>571500</xdr:colOff>
          <xdr:row>29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9525</xdr:rowOff>
        </xdr:from>
        <xdr:to>
          <xdr:col>3</xdr:col>
          <xdr:colOff>571500</xdr:colOff>
          <xdr:row>30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28</xdr:row>
          <xdr:rowOff>9525</xdr:rowOff>
        </xdr:from>
        <xdr:to>
          <xdr:col>5</xdr:col>
          <xdr:colOff>571500</xdr:colOff>
          <xdr:row>29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29</xdr:row>
          <xdr:rowOff>9525</xdr:rowOff>
        </xdr:from>
        <xdr:to>
          <xdr:col>5</xdr:col>
          <xdr:colOff>571500</xdr:colOff>
          <xdr:row>30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28</xdr:row>
          <xdr:rowOff>9525</xdr:rowOff>
        </xdr:from>
        <xdr:to>
          <xdr:col>6</xdr:col>
          <xdr:colOff>571500</xdr:colOff>
          <xdr:row>29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29</xdr:row>
          <xdr:rowOff>9525</xdr:rowOff>
        </xdr:from>
        <xdr:to>
          <xdr:col>6</xdr:col>
          <xdr:colOff>571500</xdr:colOff>
          <xdr:row>30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9525</xdr:rowOff>
        </xdr:from>
        <xdr:to>
          <xdr:col>7</xdr:col>
          <xdr:colOff>571500</xdr:colOff>
          <xdr:row>29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9525</xdr:rowOff>
        </xdr:from>
        <xdr:to>
          <xdr:col>7</xdr:col>
          <xdr:colOff>571500</xdr:colOff>
          <xdr:row>30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9525</xdr:rowOff>
        </xdr:from>
        <xdr:to>
          <xdr:col>8</xdr:col>
          <xdr:colOff>571500</xdr:colOff>
          <xdr:row>29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9525</xdr:rowOff>
        </xdr:from>
        <xdr:to>
          <xdr:col>8</xdr:col>
          <xdr:colOff>571500</xdr:colOff>
          <xdr:row>30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9525</xdr:rowOff>
        </xdr:from>
        <xdr:to>
          <xdr:col>4</xdr:col>
          <xdr:colOff>571500</xdr:colOff>
          <xdr:row>29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9525</xdr:rowOff>
        </xdr:from>
        <xdr:to>
          <xdr:col>4</xdr:col>
          <xdr:colOff>571500</xdr:colOff>
          <xdr:row>30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34</xdr:row>
          <xdr:rowOff>0</xdr:rowOff>
        </xdr:from>
        <xdr:to>
          <xdr:col>10</xdr:col>
          <xdr:colOff>590550</xdr:colOff>
          <xdr:row>34</xdr:row>
          <xdr:rowOff>228600</xdr:rowOff>
        </xdr:to>
        <xdr:sp macro="" textlink="">
          <xdr:nvSpPr>
            <xdr:cNvPr id="1189" name="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45</xdr:row>
          <xdr:rowOff>28575</xdr:rowOff>
        </xdr:from>
        <xdr:to>
          <xdr:col>10</xdr:col>
          <xdr:colOff>581025</xdr:colOff>
          <xdr:row>46</xdr:row>
          <xdr:rowOff>180975</xdr:rowOff>
        </xdr:to>
        <xdr:sp macro="" textlink="">
          <xdr:nvSpPr>
            <xdr:cNvPr id="1229" name="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Bus. Exp.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9525</xdr:rowOff>
        </xdr:from>
        <xdr:to>
          <xdr:col>9</xdr:col>
          <xdr:colOff>571500</xdr:colOff>
          <xdr:row>29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9525</xdr:rowOff>
        </xdr:from>
        <xdr:to>
          <xdr:col>9</xdr:col>
          <xdr:colOff>571500</xdr:colOff>
          <xdr:row>30</xdr:row>
          <xdr:rowOff>28575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323850</xdr:colOff>
      <xdr:row>16</xdr:row>
      <xdr:rowOff>0</xdr:rowOff>
    </xdr:from>
    <xdr:to>
      <xdr:col>22</xdr:col>
      <xdr:colOff>590550</xdr:colOff>
      <xdr:row>16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47625</xdr:rowOff>
        </xdr:from>
        <xdr:to>
          <xdr:col>5</xdr:col>
          <xdr:colOff>142875</xdr:colOff>
          <xdr:row>7</xdr:row>
          <xdr:rowOff>257175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257175</xdr:rowOff>
        </xdr:from>
        <xdr:to>
          <xdr:col>5</xdr:col>
          <xdr:colOff>142875</xdr:colOff>
          <xdr:row>7</xdr:row>
          <xdr:rowOff>466725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47625</xdr:rowOff>
        </xdr:from>
        <xdr:to>
          <xdr:col>28</xdr:col>
          <xdr:colOff>114300</xdr:colOff>
          <xdr:row>7</xdr:row>
          <xdr:rowOff>257175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257175</xdr:rowOff>
        </xdr:from>
        <xdr:to>
          <xdr:col>28</xdr:col>
          <xdr:colOff>114300</xdr:colOff>
          <xdr:row>7</xdr:row>
          <xdr:rowOff>466725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2" name="Line 206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3" name="Line 207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4" name="Line 20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5" name="Line 20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247650</xdr:colOff>
      <xdr:row>7</xdr:row>
      <xdr:rowOff>9525</xdr:rowOff>
    </xdr:from>
    <xdr:to>
      <xdr:col>4</xdr:col>
      <xdr:colOff>247650</xdr:colOff>
      <xdr:row>7</xdr:row>
      <xdr:rowOff>247650</xdr:rowOff>
    </xdr:to>
    <xdr:sp macro="" textlink="">
      <xdr:nvSpPr>
        <xdr:cNvPr id="66" name="Line 20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7</xdr:row>
      <xdr:rowOff>0</xdr:rowOff>
    </xdr:from>
    <xdr:to>
      <xdr:col>4</xdr:col>
      <xdr:colOff>266700</xdr:colOff>
      <xdr:row>7</xdr:row>
      <xdr:rowOff>219075</xdr:rowOff>
    </xdr:to>
    <xdr:sp macro="" textlink="">
      <xdr:nvSpPr>
        <xdr:cNvPr id="67" name="Line 20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4131" name="Button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3" Type="http://schemas.openxmlformats.org/officeDocument/2006/relationships/hyperlink" Target="http://www.usnh.edu/usnh-financial-services-policies-and-procedures/07-009-personal-automobile-expenses" TargetMode="Externa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" Type="http://schemas.openxmlformats.org/officeDocument/2006/relationships/hyperlink" Target="http://www.usnh.edu/usnh-financial-services-policies-and-procedures/07-007-travel-meals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41" Type="http://schemas.openxmlformats.org/officeDocument/2006/relationships/ctrlProp" Target="../ctrlProps/ctrlProp34.xml"/><Relationship Id="rId1" Type="http://schemas.openxmlformats.org/officeDocument/2006/relationships/hyperlink" Target="https://www.usnh.edu/sites/www.usnh.edu/files/media/financial-services/AppData/Local/Microsoft/Windows/projects/travel/reimhelp1.html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https://www.gsa.gov/portal/category/104711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1:K33"/>
  <sheetViews>
    <sheetView showGridLines="0" showRowColHeaders="0" topLeftCell="A7" workbookViewId="0">
      <selection activeCell="B23" sqref="B23"/>
    </sheetView>
  </sheetViews>
  <sheetFormatPr defaultRowHeight="15.75" x14ac:dyDescent="0.25"/>
  <cols>
    <col min="1" max="1" width="2.5" customWidth="1"/>
    <col min="3" max="3" width="11" customWidth="1"/>
    <col min="10" max="10" width="6.875" customWidth="1"/>
    <col min="11" max="11" width="9" hidden="1" customWidth="1"/>
  </cols>
  <sheetData>
    <row r="1" spans="2:11" ht="22.5" customHeight="1" x14ac:dyDescent="0.3">
      <c r="B1" s="3" t="s">
        <v>54</v>
      </c>
      <c r="C1" s="4"/>
      <c r="D1" s="4"/>
      <c r="E1" s="4"/>
      <c r="F1" s="5"/>
      <c r="G1" s="5"/>
      <c r="H1" s="5"/>
      <c r="I1" s="6"/>
      <c r="J1" s="9"/>
      <c r="K1" s="6"/>
    </row>
    <row r="2" spans="2:11" ht="8.25" customHeight="1" x14ac:dyDescent="0.3">
      <c r="B2" s="93"/>
      <c r="C2" s="8"/>
      <c r="D2" s="8"/>
      <c r="E2" s="8"/>
      <c r="F2" s="8"/>
      <c r="G2" s="8"/>
      <c r="H2" s="8"/>
      <c r="I2" s="8"/>
      <c r="J2" s="94"/>
    </row>
    <row r="3" spans="2:11" x14ac:dyDescent="0.25">
      <c r="B3" s="92" t="s">
        <v>63</v>
      </c>
    </row>
    <row r="4" spans="2:11" ht="9" customHeight="1" x14ac:dyDescent="0.25"/>
    <row r="5" spans="2:11" x14ac:dyDescent="0.25">
      <c r="B5" s="92" t="s">
        <v>55</v>
      </c>
    </row>
    <row r="6" spans="2:11" x14ac:dyDescent="0.25">
      <c r="B6" s="92" t="s">
        <v>52</v>
      </c>
    </row>
    <row r="7" spans="2:11" ht="9" customHeight="1" x14ac:dyDescent="0.25">
      <c r="H7" s="9"/>
    </row>
    <row r="8" spans="2:11" x14ac:dyDescent="0.25">
      <c r="C8" t="s">
        <v>56</v>
      </c>
    </row>
    <row r="9" spans="2:11" x14ac:dyDescent="0.25">
      <c r="C9" t="s">
        <v>46</v>
      </c>
    </row>
    <row r="10" spans="2:11" x14ac:dyDescent="0.25">
      <c r="C10" t="s">
        <v>47</v>
      </c>
    </row>
    <row r="11" spans="2:11" x14ac:dyDescent="0.25">
      <c r="C11" t="s">
        <v>49</v>
      </c>
    </row>
    <row r="12" spans="2:11" x14ac:dyDescent="0.25">
      <c r="C12" t="s">
        <v>48</v>
      </c>
    </row>
    <row r="13" spans="2:11" ht="15.75" customHeight="1" x14ac:dyDescent="0.25">
      <c r="C13" t="s">
        <v>68</v>
      </c>
    </row>
    <row r="14" spans="2:11" ht="9" customHeight="1" x14ac:dyDescent="0.25"/>
    <row r="15" spans="2:11" x14ac:dyDescent="0.25">
      <c r="B15" t="s">
        <v>45</v>
      </c>
    </row>
    <row r="16" spans="2:11" ht="15.75" customHeight="1" x14ac:dyDescent="0.25">
      <c r="B16" t="s">
        <v>53</v>
      </c>
    </row>
    <row r="17" spans="2:3" ht="9" customHeight="1" x14ac:dyDescent="0.25"/>
    <row r="18" spans="2:3" x14ac:dyDescent="0.25">
      <c r="B18" t="s">
        <v>50</v>
      </c>
    </row>
    <row r="19" spans="2:3" ht="15.75" customHeight="1" x14ac:dyDescent="0.25">
      <c r="B19" t="s">
        <v>51</v>
      </c>
    </row>
    <row r="21" spans="2:3" x14ac:dyDescent="0.25">
      <c r="B21" s="168" t="s">
        <v>123</v>
      </c>
    </row>
    <row r="22" spans="2:3" x14ac:dyDescent="0.25">
      <c r="B22" s="168"/>
    </row>
    <row r="23" spans="2:3" x14ac:dyDescent="0.25">
      <c r="B23" s="168" t="s">
        <v>128</v>
      </c>
    </row>
    <row r="24" spans="2:3" x14ac:dyDescent="0.25">
      <c r="C24" s="92"/>
    </row>
    <row r="25" spans="2:3" x14ac:dyDescent="0.25">
      <c r="B25" s="168" t="s">
        <v>119</v>
      </c>
    </row>
    <row r="26" spans="2:3" x14ac:dyDescent="0.25">
      <c r="B26" s="168" t="s">
        <v>122</v>
      </c>
    </row>
    <row r="27" spans="2:3" x14ac:dyDescent="0.25">
      <c r="B27" s="92"/>
    </row>
    <row r="29" spans="2:3" ht="9" customHeight="1" x14ac:dyDescent="0.25"/>
    <row r="30" spans="2:3" x14ac:dyDescent="0.25">
      <c r="C30" s="91"/>
    </row>
    <row r="31" spans="2:3" ht="9" customHeight="1" x14ac:dyDescent="0.25"/>
    <row r="33" spans="2:2" x14ac:dyDescent="0.25">
      <c r="B33" s="91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116"/>
  <sheetViews>
    <sheetView showGridLines="0" showZeros="0" tabSelected="1" zoomScaleNormal="100" workbookViewId="0">
      <selection activeCell="C3" sqref="C3"/>
    </sheetView>
  </sheetViews>
  <sheetFormatPr defaultRowHeight="15.75" x14ac:dyDescent="0.25"/>
  <cols>
    <col min="1" max="1" width="1.5" style="2" customWidth="1"/>
    <col min="2" max="2" width="17.125" style="2" customWidth="1"/>
    <col min="3" max="3" width="9.375" style="2" customWidth="1"/>
    <col min="4" max="4" width="10.625" style="2" customWidth="1"/>
    <col min="5" max="5" width="10.25" style="2" customWidth="1"/>
    <col min="6" max="9" width="10.625" style="2" customWidth="1"/>
    <col min="10" max="10" width="11.625" style="2" customWidth="1"/>
    <col min="11" max="11" width="10.625" style="2" bestFit="1" customWidth="1"/>
    <col min="12" max="12" width="17.5" style="2" hidden="1" customWidth="1"/>
    <col min="13" max="13" width="4.5" style="2" hidden="1" customWidth="1"/>
    <col min="14" max="14" width="61.875" style="2" hidden="1" customWidth="1"/>
    <col min="15" max="15" width="9" style="2" hidden="1" customWidth="1"/>
    <col min="16" max="16" width="6.75" style="2" hidden="1" customWidth="1"/>
    <col min="17" max="17" width="9" style="2" hidden="1" customWidth="1"/>
    <col min="18" max="18" width="9.875" style="2" hidden="1" customWidth="1"/>
    <col min="19" max="19" width="18" style="2" hidden="1" customWidth="1"/>
    <col min="20" max="20" width="6.75" style="2" hidden="1" customWidth="1"/>
    <col min="21" max="21" width="26.375" style="2" hidden="1" customWidth="1"/>
    <col min="22" max="22" width="6.75" style="2" hidden="1" customWidth="1"/>
    <col min="23" max="23" width="9" style="2" hidden="1" customWidth="1"/>
    <col min="24" max="24" width="6.75" style="2" hidden="1" customWidth="1"/>
    <col min="25" max="25" width="9" style="2" hidden="1" customWidth="1"/>
    <col min="26" max="26" width="6.75" style="2" hidden="1" customWidth="1"/>
    <col min="27" max="28" width="9" style="2" hidden="1" customWidth="1"/>
    <col min="29" max="29" width="9.875" style="2" bestFit="1" customWidth="1"/>
    <col min="30" max="16384" width="9" style="2"/>
  </cols>
  <sheetData>
    <row r="1" spans="2:29" s="135" customFormat="1" ht="25.5" customHeight="1" x14ac:dyDescent="0.25">
      <c r="B1" s="192" t="s">
        <v>57</v>
      </c>
      <c r="C1" s="192"/>
      <c r="D1" s="192"/>
      <c r="E1" s="192"/>
      <c r="F1" s="192"/>
      <c r="G1" s="192"/>
      <c r="H1" s="134" t="s">
        <v>105</v>
      </c>
      <c r="I1" s="189"/>
      <c r="J1" s="190"/>
      <c r="K1" s="191"/>
    </row>
    <row r="2" spans="2:29" ht="3.75" customHeight="1" x14ac:dyDescent="0.3">
      <c r="B2" s="16"/>
      <c r="C2" s="10"/>
      <c r="D2" s="10"/>
      <c r="E2" s="10"/>
      <c r="F2" s="10"/>
      <c r="G2" s="11"/>
      <c r="H2" s="11"/>
      <c r="I2" s="11"/>
      <c r="J2" s="9"/>
      <c r="K2" s="9"/>
    </row>
    <row r="3" spans="2:29" ht="19.5" customHeight="1" x14ac:dyDescent="0.3">
      <c r="B3" s="149" t="s">
        <v>106</v>
      </c>
      <c r="C3" s="174"/>
      <c r="D3" s="150" t="s">
        <v>107</v>
      </c>
      <c r="E3" s="174"/>
      <c r="F3" s="151" t="s">
        <v>108</v>
      </c>
      <c r="G3" s="174" t="s">
        <v>129</v>
      </c>
      <c r="H3" s="151" t="s">
        <v>109</v>
      </c>
      <c r="I3" s="174"/>
      <c r="J3" s="151" t="s">
        <v>127</v>
      </c>
      <c r="K3" s="174"/>
    </row>
    <row r="4" spans="2:29" ht="3.75" customHeight="1" x14ac:dyDescent="0.3">
      <c r="B4" s="16"/>
      <c r="C4" s="10"/>
      <c r="D4" s="10"/>
      <c r="E4" s="10"/>
      <c r="F4" s="10"/>
      <c r="G4" s="11"/>
      <c r="H4" s="11"/>
      <c r="I4" s="11"/>
      <c r="J4" s="9"/>
      <c r="K4" s="9"/>
    </row>
    <row r="5" spans="2:29" ht="14.25" customHeight="1" x14ac:dyDescent="0.3">
      <c r="B5" s="21" t="s">
        <v>5</v>
      </c>
      <c r="C5" s="22"/>
      <c r="D5" s="22"/>
      <c r="E5" s="22"/>
      <c r="F5" s="23"/>
      <c r="G5" s="24"/>
      <c r="H5" s="81"/>
      <c r="I5" s="210" t="s">
        <v>40</v>
      </c>
      <c r="J5" s="210"/>
      <c r="K5" s="131">
        <f ca="1">TODAY()</f>
        <v>43423</v>
      </c>
    </row>
    <row r="6" spans="2:29" ht="20.25" customHeight="1" x14ac:dyDescent="0.25">
      <c r="B6" t="s">
        <v>0</v>
      </c>
      <c r="C6" s="211"/>
      <c r="D6" s="212"/>
      <c r="E6" s="213"/>
      <c r="F6" s="68"/>
      <c r="G6" t="s">
        <v>60</v>
      </c>
      <c r="H6" s="193"/>
      <c r="I6" s="194"/>
      <c r="J6" s="194"/>
      <c r="K6" s="195"/>
    </row>
    <row r="7" spans="2:29" ht="20.25" customHeight="1" x14ac:dyDescent="0.25">
      <c r="B7" t="s">
        <v>1</v>
      </c>
      <c r="C7" s="211"/>
      <c r="D7" s="212"/>
      <c r="E7" s="213"/>
      <c r="F7" s="68"/>
      <c r="G7" t="s">
        <v>6</v>
      </c>
      <c r="H7" s="196"/>
      <c r="I7" s="197"/>
      <c r="J7" s="197"/>
      <c r="K7" s="198"/>
    </row>
    <row r="8" spans="2:29" ht="38.25" customHeight="1" x14ac:dyDescent="0.25">
      <c r="B8" s="129" t="s">
        <v>83</v>
      </c>
      <c r="C8" s="170"/>
      <c r="D8" s="177"/>
      <c r="E8" s="172"/>
      <c r="F8" s="67"/>
      <c r="G8" s="130" t="s">
        <v>84</v>
      </c>
      <c r="H8" s="171"/>
      <c r="I8" s="220"/>
      <c r="J8" s="221"/>
      <c r="K8" s="175"/>
      <c r="AC8" s="167"/>
    </row>
    <row r="9" spans="2:29" ht="22.5" customHeight="1" x14ac:dyDescent="0.25">
      <c r="B9" t="s">
        <v>2</v>
      </c>
      <c r="C9" s="216"/>
      <c r="D9" s="217"/>
      <c r="E9" s="217"/>
      <c r="F9" s="218"/>
      <c r="G9" s="127" t="s">
        <v>126</v>
      </c>
      <c r="H9" s="208"/>
      <c r="I9" s="208"/>
      <c r="J9" s="208"/>
      <c r="K9" s="209"/>
      <c r="Z9" s="96"/>
      <c r="AC9" s="167"/>
    </row>
    <row r="10" spans="2:29" ht="20.25" customHeight="1" x14ac:dyDescent="0.25">
      <c r="B10" t="s">
        <v>3</v>
      </c>
      <c r="C10" s="222"/>
      <c r="D10" s="223"/>
      <c r="E10" s="223"/>
      <c r="F10" s="224"/>
      <c r="G10" s="100" t="s">
        <v>61</v>
      </c>
      <c r="H10" s="214"/>
      <c r="I10" s="214"/>
      <c r="J10" s="214"/>
      <c r="K10" s="215"/>
      <c r="AC10" s="167"/>
    </row>
    <row r="11" spans="2:29" ht="20.25" customHeight="1" x14ac:dyDescent="0.25">
      <c r="B11" t="s">
        <v>58</v>
      </c>
      <c r="C11" s="205"/>
      <c r="D11" s="206"/>
      <c r="E11" s="206"/>
      <c r="F11" s="207"/>
      <c r="G11" s="101"/>
      <c r="H11" s="208"/>
      <c r="I11" s="208"/>
      <c r="J11" s="208"/>
      <c r="K11" s="209"/>
      <c r="Z11" s="128"/>
      <c r="AA11" s="128"/>
    </row>
    <row r="12" spans="2:29" s="9" customFormat="1" ht="6.75" customHeight="1" x14ac:dyDescent="0.25">
      <c r="B12" s="12"/>
      <c r="C12" s="13"/>
      <c r="D12" s="13"/>
      <c r="E12" s="13"/>
      <c r="F12" s="13"/>
      <c r="G12" s="13"/>
      <c r="H12" s="13"/>
      <c r="I12" s="13"/>
      <c r="J12" s="13"/>
    </row>
    <row r="13" spans="2:29" ht="14.25" customHeight="1" x14ac:dyDescent="0.3">
      <c r="B13" s="26" t="s">
        <v>4</v>
      </c>
      <c r="C13" s="26"/>
      <c r="D13" s="26"/>
      <c r="E13" s="26"/>
      <c r="F13" s="25"/>
      <c r="G13" s="25"/>
      <c r="H13" s="25"/>
      <c r="I13" s="25"/>
      <c r="J13" s="25"/>
      <c r="K13" s="27" t="s">
        <v>16</v>
      </c>
    </row>
    <row r="14" spans="2:29" x14ac:dyDescent="0.25">
      <c r="B14" s="97" t="s">
        <v>43</v>
      </c>
      <c r="C14" s="148" t="str">
        <f>IF(ISBLANK(DepartDate),"",DepartDate)</f>
        <v/>
      </c>
      <c r="D14" s="148" t="str">
        <f>IF(AND(ISBLANK(DepartDate),C14=""),"",+C14+1)</f>
        <v/>
      </c>
      <c r="E14" s="148" t="str">
        <f t="shared" ref="E14:J14" si="0">IF(AND(ISBLANK(DepartDate),D14=""),"",+D14+1)</f>
        <v/>
      </c>
      <c r="F14" s="148" t="str">
        <f t="shared" si="0"/>
        <v/>
      </c>
      <c r="G14" s="148" t="str">
        <f t="shared" si="0"/>
        <v/>
      </c>
      <c r="H14" s="148" t="str">
        <f t="shared" si="0"/>
        <v/>
      </c>
      <c r="I14" s="148" t="str">
        <f t="shared" si="0"/>
        <v/>
      </c>
      <c r="J14" s="148" t="str">
        <f t="shared" si="0"/>
        <v/>
      </c>
      <c r="K14" s="176"/>
    </row>
    <row r="15" spans="2:29" x14ac:dyDescent="0.25">
      <c r="B15" s="90" t="s">
        <v>34</v>
      </c>
      <c r="C15" s="148" t="str">
        <f>IF(C14&lt;&gt;"",TEXT(C14,"dddd"),"")</f>
        <v/>
      </c>
      <c r="D15" s="148" t="str">
        <f t="shared" ref="D15:J15" si="1">IF(D14&lt;&gt;"",TEXT(D14,"dddd"),"")</f>
        <v/>
      </c>
      <c r="E15" s="148" t="str">
        <f t="shared" si="1"/>
        <v/>
      </c>
      <c r="F15" s="148" t="str">
        <f t="shared" si="1"/>
        <v/>
      </c>
      <c r="G15" s="148" t="str">
        <f t="shared" si="1"/>
        <v/>
      </c>
      <c r="H15" s="148" t="str">
        <f t="shared" si="1"/>
        <v/>
      </c>
      <c r="I15" s="148" t="str">
        <f t="shared" si="1"/>
        <v/>
      </c>
      <c r="J15" s="148" t="str">
        <f t="shared" si="1"/>
        <v/>
      </c>
      <c r="K15" s="176"/>
      <c r="N15" s="144" t="s">
        <v>102</v>
      </c>
    </row>
    <row r="16" spans="2:29" x14ac:dyDescent="0.25">
      <c r="B16" s="97" t="s">
        <v>11</v>
      </c>
      <c r="C16" s="32"/>
      <c r="D16" s="32"/>
      <c r="E16" s="32"/>
      <c r="F16" s="32"/>
      <c r="G16" s="32"/>
      <c r="H16" s="32"/>
      <c r="I16" s="32"/>
      <c r="J16" s="32"/>
      <c r="K16" s="7">
        <f t="shared" ref="K16:K21" si="2">SUM(C16:J16)</f>
        <v>0</v>
      </c>
      <c r="N16" s="122"/>
      <c r="O16" s="180"/>
      <c r="P16" s="181"/>
      <c r="Q16" s="181"/>
      <c r="R16" s="181"/>
      <c r="S16" s="181"/>
      <c r="T16" s="219"/>
      <c r="U16" s="33"/>
      <c r="V16" s="165" t="str">
        <f>IF(N16="","",IF($E$3="x",VLOOKUP(DATEVALUE(TEXT(N16,"mm/dd/yyyy")),PSU_Mileage_Rate_Table,3),IF($G$3="x",VLOOKUP(DATEVALUE(TEXT(N16,"mm/dd/yyyy")),KSC_Mileage_Rate_table,3),VLOOKUP(DATEVALUE(TEXT(N16,"mm/dd/yyyy")),Milage_rate_table,3))))</f>
        <v/>
      </c>
      <c r="W16" s="7" t="str">
        <f>IF(V16="","",(U16*V16))</f>
        <v/>
      </c>
    </row>
    <row r="17" spans="1:27" x14ac:dyDescent="0.25">
      <c r="B17" s="97" t="s">
        <v>7</v>
      </c>
      <c r="C17" s="32"/>
      <c r="D17" s="32"/>
      <c r="E17" s="32"/>
      <c r="F17" s="32"/>
      <c r="G17" s="32"/>
      <c r="H17" s="32"/>
      <c r="I17" s="32"/>
      <c r="J17" s="32"/>
      <c r="K17" s="7">
        <f t="shared" si="2"/>
        <v>0</v>
      </c>
      <c r="M17" s="66"/>
      <c r="O17" s="145"/>
    </row>
    <row r="18" spans="1:27" x14ac:dyDescent="0.25">
      <c r="B18" s="97" t="s">
        <v>8</v>
      </c>
      <c r="C18" s="32"/>
      <c r="D18" s="32"/>
      <c r="E18" s="32"/>
      <c r="F18" s="32"/>
      <c r="G18" s="32"/>
      <c r="H18" s="32"/>
      <c r="I18" s="32"/>
      <c r="J18" s="32"/>
      <c r="K18" s="7">
        <f t="shared" si="2"/>
        <v>0</v>
      </c>
      <c r="M18" s="38"/>
      <c r="N18" s="144" t="s">
        <v>103</v>
      </c>
      <c r="O18" s="145"/>
    </row>
    <row r="19" spans="1:27" x14ac:dyDescent="0.25">
      <c r="B19" s="97" t="s">
        <v>9</v>
      </c>
      <c r="C19" s="32"/>
      <c r="D19" s="32"/>
      <c r="E19" s="32"/>
      <c r="F19" s="32"/>
      <c r="G19" s="32"/>
      <c r="H19" s="32"/>
      <c r="I19" s="32"/>
      <c r="J19" s="32"/>
      <c r="K19" s="7">
        <f t="shared" si="2"/>
        <v>0</v>
      </c>
      <c r="M19" s="38"/>
      <c r="N19" s="138"/>
      <c r="O19" s="180"/>
      <c r="P19" s="181"/>
      <c r="Q19" s="181"/>
      <c r="R19" s="181"/>
      <c r="S19" s="181"/>
      <c r="T19" s="181"/>
      <c r="U19" s="181"/>
      <c r="V19" s="219"/>
      <c r="W19" s="34"/>
    </row>
    <row r="20" spans="1:27" x14ac:dyDescent="0.25">
      <c r="B20" s="97" t="s">
        <v>10</v>
      </c>
      <c r="C20" s="32"/>
      <c r="D20" s="32"/>
      <c r="E20" s="32"/>
      <c r="F20" s="32"/>
      <c r="G20" s="32"/>
      <c r="H20" s="32"/>
      <c r="I20" s="32"/>
      <c r="J20" s="32"/>
      <c r="K20" s="7">
        <f t="shared" si="2"/>
        <v>0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7" x14ac:dyDescent="0.25">
      <c r="B21" s="97" t="s">
        <v>42</v>
      </c>
      <c r="C21" s="32"/>
      <c r="D21" s="32"/>
      <c r="E21" s="32"/>
      <c r="F21" s="32"/>
      <c r="G21" s="32"/>
      <c r="H21" s="32"/>
      <c r="I21" s="32"/>
      <c r="J21" s="32"/>
      <c r="K21" s="7">
        <f t="shared" si="2"/>
        <v>0</v>
      </c>
      <c r="M21" s="38"/>
      <c r="N21" s="147" t="s">
        <v>104</v>
      </c>
      <c r="O21" s="38"/>
      <c r="P21" s="38"/>
      <c r="Q21" s="38"/>
      <c r="R21" s="38"/>
      <c r="S21" s="38"/>
      <c r="T21" s="38"/>
      <c r="U21" s="38"/>
      <c r="V21" s="38"/>
      <c r="W21" s="38"/>
    </row>
    <row r="22" spans="1:27" ht="5.25" customHeight="1" x14ac:dyDescent="0.25">
      <c r="B22" s="15"/>
      <c r="C22" s="8"/>
      <c r="D22" s="8"/>
      <c r="E22" s="8"/>
      <c r="F22" s="8"/>
      <c r="G22" s="8"/>
      <c r="H22" s="8"/>
      <c r="I22" s="8"/>
      <c r="J22" s="9"/>
      <c r="K22" s="9"/>
    </row>
    <row r="23" spans="1:27" x14ac:dyDescent="0.25">
      <c r="B23" s="119" t="s">
        <v>12</v>
      </c>
      <c r="C23" s="28" t="s">
        <v>120</v>
      </c>
      <c r="D23" s="29"/>
      <c r="E23" s="29"/>
      <c r="F23" s="29"/>
      <c r="G23" s="29"/>
      <c r="H23" s="1"/>
      <c r="I23" s="1"/>
      <c r="J23" s="1"/>
      <c r="K23" s="1"/>
      <c r="L23" s="2" t="s">
        <v>72</v>
      </c>
    </row>
    <row r="24" spans="1:27" ht="15.75" customHeight="1" x14ac:dyDescent="0.25">
      <c r="B24" s="29"/>
      <c r="C24" s="80" t="s">
        <v>121</v>
      </c>
      <c r="D24" s="79"/>
      <c r="E24" s="79"/>
      <c r="F24" s="79"/>
      <c r="G24" s="79"/>
      <c r="H24" s="169"/>
      <c r="I24" s="169"/>
      <c r="J24" s="169"/>
      <c r="K24" s="169"/>
      <c r="L24" s="2" t="s">
        <v>73</v>
      </c>
      <c r="M24" s="123">
        <v>0.2</v>
      </c>
      <c r="R24" s="126">
        <v>34335</v>
      </c>
      <c r="S24" s="2" t="s">
        <v>78</v>
      </c>
    </row>
    <row r="25" spans="1:27" ht="5.25" customHeight="1" x14ac:dyDescent="0.25">
      <c r="B25" s="15"/>
      <c r="C25" s="8"/>
      <c r="D25" s="8"/>
      <c r="E25" s="8"/>
      <c r="F25" s="8"/>
      <c r="G25" s="8"/>
      <c r="H25" s="8"/>
      <c r="I25" s="8"/>
      <c r="J25" s="9"/>
      <c r="K25" s="9"/>
      <c r="M25" s="123"/>
      <c r="R25" s="126"/>
    </row>
    <row r="26" spans="1:27" x14ac:dyDescent="0.25">
      <c r="B26" s="166" t="s">
        <v>13</v>
      </c>
      <c r="C26" s="37"/>
      <c r="D26" s="37"/>
      <c r="E26" s="37"/>
      <c r="F26" s="37"/>
      <c r="G26" s="37"/>
      <c r="H26" s="37"/>
      <c r="I26" s="37"/>
      <c r="J26" s="37"/>
      <c r="K26" s="8"/>
      <c r="L26" s="2" t="s">
        <v>74</v>
      </c>
      <c r="M26" s="123">
        <v>0.25</v>
      </c>
      <c r="R26" s="126">
        <v>43465</v>
      </c>
      <c r="S26" s="2" t="s">
        <v>79</v>
      </c>
      <c r="U26" s="173" t="s">
        <v>125</v>
      </c>
    </row>
    <row r="27" spans="1:27" ht="5.25" customHeight="1" x14ac:dyDescent="0.25">
      <c r="B27" s="15"/>
      <c r="C27" s="8"/>
      <c r="D27" s="8"/>
      <c r="E27" s="8"/>
      <c r="F27" s="8"/>
      <c r="G27" s="8"/>
      <c r="H27" s="8"/>
      <c r="I27" s="8"/>
      <c r="J27" s="9"/>
      <c r="K27" s="9"/>
      <c r="M27" s="123"/>
    </row>
    <row r="28" spans="1:27" x14ac:dyDescent="0.25">
      <c r="B28" s="203" t="s">
        <v>59</v>
      </c>
      <c r="C28" s="204"/>
      <c r="D28" s="28" t="s">
        <v>35</v>
      </c>
      <c r="E28" s="1"/>
      <c r="F28" s="1"/>
      <c r="G28" s="1"/>
      <c r="H28" s="1"/>
      <c r="I28" s="1"/>
      <c r="J28" s="1"/>
      <c r="K28" s="1"/>
      <c r="L28" s="2" t="s">
        <v>75</v>
      </c>
      <c r="M28" s="123">
        <v>0.55000000000000004</v>
      </c>
    </row>
    <row r="29" spans="1:27" s="38" customFormat="1" x14ac:dyDescent="0.25">
      <c r="A29" s="103"/>
      <c r="B29" s="124" t="str">
        <f>"Breakfast - "&amp;TEXT($M$24,"#%")</f>
        <v>Breakfast - 20%</v>
      </c>
      <c r="K29" s="67"/>
      <c r="L29" s="38" t="b">
        <v>0</v>
      </c>
      <c r="M29" s="65">
        <f>IF(L29=TRUE,$M$24,0)</f>
        <v>0</v>
      </c>
      <c r="N29" s="38" t="b">
        <v>0</v>
      </c>
      <c r="O29" s="65">
        <f>IF(N29=TRUE,0.2,0)</f>
        <v>0</v>
      </c>
      <c r="P29" s="38" t="b">
        <v>0</v>
      </c>
      <c r="Q29" s="65">
        <f>IF(P29=TRUE,0.2,0)</f>
        <v>0</v>
      </c>
      <c r="R29" s="38" t="b">
        <v>0</v>
      </c>
      <c r="S29" s="65">
        <f>IF(R29=TRUE,0.2,0)</f>
        <v>0</v>
      </c>
      <c r="T29" s="38" t="b">
        <v>0</v>
      </c>
      <c r="U29" s="65">
        <f>IF(T29=TRUE,0.2,0)</f>
        <v>0</v>
      </c>
      <c r="V29" s="38" t="b">
        <v>0</v>
      </c>
      <c r="W29" s="65">
        <f>IF(V29=TRUE,0.2,0)</f>
        <v>0</v>
      </c>
      <c r="X29" s="38" t="b">
        <v>0</v>
      </c>
      <c r="Y29" s="65">
        <f>IF(X29=TRUE,0.2,0)</f>
        <v>0</v>
      </c>
      <c r="Z29" s="38" t="b">
        <v>0</v>
      </c>
      <c r="AA29" s="65">
        <f>IF(Z29=TRUE,0.2,0)</f>
        <v>0</v>
      </c>
    </row>
    <row r="30" spans="1:27" s="38" customFormat="1" x14ac:dyDescent="0.25">
      <c r="A30" s="103"/>
      <c r="B30" s="71" t="str">
        <f>"Lunch - "&amp;TEXT($M$26,"#%")</f>
        <v>Lunch - 25%</v>
      </c>
      <c r="K30" s="67"/>
      <c r="L30" s="38" t="b">
        <v>0</v>
      </c>
      <c r="M30" s="65">
        <f>IF(L30=TRUE,$M$26,0)</f>
        <v>0</v>
      </c>
      <c r="N30" s="38" t="b">
        <v>0</v>
      </c>
      <c r="O30" s="65">
        <f>IF(N30=TRUE,0.25,0)</f>
        <v>0</v>
      </c>
      <c r="P30" s="38" t="b">
        <v>0</v>
      </c>
      <c r="Q30" s="65">
        <f>IF(P30=TRUE,0.25,0)</f>
        <v>0</v>
      </c>
      <c r="R30" s="38" t="b">
        <v>0</v>
      </c>
      <c r="S30" s="65">
        <f>IF(R30=TRUE,0.25,0)</f>
        <v>0</v>
      </c>
      <c r="T30" s="38" t="b">
        <v>0</v>
      </c>
      <c r="U30" s="65">
        <f>IF(T30=TRUE,0.25,0)</f>
        <v>0</v>
      </c>
      <c r="V30" s="38" t="b">
        <v>0</v>
      </c>
      <c r="W30" s="65">
        <f>IF(V30=TRUE,0.25,0)</f>
        <v>0</v>
      </c>
      <c r="X30" s="38" t="b">
        <v>0</v>
      </c>
      <c r="Y30" s="65">
        <f>IF(X30=TRUE,0.25,0)</f>
        <v>0</v>
      </c>
      <c r="Z30" s="38" t="b">
        <v>0</v>
      </c>
      <c r="AA30" s="65">
        <f>IF(Z30=TRUE,0.25,0)</f>
        <v>0</v>
      </c>
    </row>
    <row r="31" spans="1:27" s="38" customFormat="1" x14ac:dyDescent="0.25">
      <c r="A31" s="103"/>
      <c r="B31" s="71" t="str">
        <f>"Dinner - "&amp;TEXT($M$28,"#%")</f>
        <v>Dinner - 55%</v>
      </c>
      <c r="K31" s="67"/>
      <c r="L31" s="38" t="b">
        <v>0</v>
      </c>
      <c r="M31" s="65">
        <f>IF(L31=TRUE,$M$28,0)</f>
        <v>0</v>
      </c>
      <c r="N31" s="38" t="b">
        <v>0</v>
      </c>
      <c r="O31" s="65">
        <f>IF(N31=TRUE,0.55,0)</f>
        <v>0</v>
      </c>
      <c r="P31" s="38" t="b">
        <v>0</v>
      </c>
      <c r="Q31" s="65">
        <f>IF(P31=TRUE,0.55,0)</f>
        <v>0</v>
      </c>
      <c r="R31" s="38" t="b">
        <v>0</v>
      </c>
      <c r="S31" s="65">
        <f>IF(R31=TRUE,0.55,0)</f>
        <v>0</v>
      </c>
      <c r="T31" s="38" t="b">
        <v>0</v>
      </c>
      <c r="U31" s="65">
        <f>IF(T31=TRUE,0.55,0)</f>
        <v>0</v>
      </c>
      <c r="V31" s="38" t="b">
        <v>0</v>
      </c>
      <c r="W31" s="65">
        <f>IF(V31=TRUE,0.55,0)</f>
        <v>0</v>
      </c>
      <c r="X31" s="38" t="b">
        <v>0</v>
      </c>
      <c r="Y31" s="65">
        <f>IF(X31=TRUE,0.55,0)</f>
        <v>0</v>
      </c>
      <c r="Z31" s="38" t="b">
        <v>0</v>
      </c>
      <c r="AA31" s="65">
        <f>IF(Z31=TRUE,0.55,0)</f>
        <v>0</v>
      </c>
    </row>
    <row r="32" spans="1:27" x14ac:dyDescent="0.25">
      <c r="B32" s="98" t="s">
        <v>14</v>
      </c>
      <c r="C32" s="7">
        <f>IF(M32=0, C26,ROUND(((1-M32)*C26),0))</f>
        <v>0</v>
      </c>
      <c r="D32" s="7">
        <f>IF(O32=0, D26,ROUND(((1-O32)*D26),0))</f>
        <v>0</v>
      </c>
      <c r="E32" s="7">
        <f>IF(Q32=0, E26,ROUND(((1-Q32)*E26),0))</f>
        <v>0</v>
      </c>
      <c r="F32" s="7">
        <f>IF(S32=0, F26,ROUND(((1-S32)*F26),0))</f>
        <v>0</v>
      </c>
      <c r="G32" s="7">
        <f>IF(U32=0, G26,ROUND(((1-U32)*G26),0))</f>
        <v>0</v>
      </c>
      <c r="H32" s="7">
        <f>IF(W32=0, H26,ROUND(((1-W32)*H26),0))</f>
        <v>0</v>
      </c>
      <c r="I32" s="7">
        <f>IF(Y32=0, I26,ROUND(((1-Y32)*I26),0))</f>
        <v>0</v>
      </c>
      <c r="J32" s="7">
        <f>IF(AA32=0, J26,ROUND(((1-AA32)*J26),0))</f>
        <v>0</v>
      </c>
      <c r="K32" s="106">
        <f>SUM(C32:J32)</f>
        <v>0</v>
      </c>
      <c r="M32" s="31">
        <f>SUM(M29:M31)</f>
        <v>0</v>
      </c>
      <c r="O32" s="31">
        <f>SUM(O29:O31)</f>
        <v>0</v>
      </c>
      <c r="Q32" s="31">
        <f>SUM(Q29:Q31)</f>
        <v>0</v>
      </c>
      <c r="S32" s="31">
        <f>SUM(S29:S31)</f>
        <v>0</v>
      </c>
      <c r="U32" s="31">
        <f>SUM(U29:U31)</f>
        <v>0</v>
      </c>
      <c r="W32" s="31">
        <f>SUM(W29:W31)</f>
        <v>0</v>
      </c>
      <c r="Y32" s="31">
        <f>SUM(Y29:Y31)</f>
        <v>0</v>
      </c>
      <c r="Z32" s="103"/>
      <c r="AA32" s="137">
        <f>SUM(AA29:AA31)</f>
        <v>0</v>
      </c>
    </row>
    <row r="33" spans="1:26" ht="6" customHeight="1" x14ac:dyDescent="0.25">
      <c r="B33" s="70"/>
      <c r="C33" s="8"/>
      <c r="D33" s="8"/>
      <c r="E33" s="8"/>
      <c r="F33" s="8"/>
      <c r="G33" s="8"/>
      <c r="H33" s="8"/>
      <c r="I33" s="8"/>
      <c r="J33" s="9"/>
      <c r="K33" s="9"/>
    </row>
    <row r="34" spans="1:26" ht="15.75" customHeight="1" x14ac:dyDescent="0.25">
      <c r="B34" s="119" t="s">
        <v>17</v>
      </c>
      <c r="C34" s="28" t="s">
        <v>37</v>
      </c>
      <c r="D34" s="1"/>
      <c r="E34" s="1"/>
      <c r="F34" s="1"/>
      <c r="G34" s="1"/>
      <c r="H34" s="1"/>
      <c r="I34" s="1"/>
      <c r="J34" s="1"/>
      <c r="K34" s="1"/>
    </row>
    <row r="35" spans="1:26" ht="19.5" customHeight="1" x14ac:dyDescent="0.25">
      <c r="B35" s="1"/>
      <c r="C35" s="28" t="s">
        <v>62</v>
      </c>
      <c r="D35" s="1"/>
      <c r="E35" s="1"/>
      <c r="F35" s="1"/>
      <c r="G35" s="1"/>
      <c r="H35" s="1"/>
      <c r="I35" s="39"/>
      <c r="J35" s="1"/>
      <c r="K35" s="1"/>
    </row>
    <row r="36" spans="1:26" s="66" customFormat="1" ht="15" x14ac:dyDescent="0.25">
      <c r="A36" s="104"/>
      <c r="B36" s="72" t="s">
        <v>36</v>
      </c>
      <c r="C36" s="73" t="s">
        <v>85</v>
      </c>
      <c r="D36" s="74"/>
      <c r="E36" s="74"/>
      <c r="F36" s="74"/>
      <c r="G36" s="74"/>
      <c r="I36" s="72" t="s">
        <v>18</v>
      </c>
      <c r="J36" s="72" t="s">
        <v>19</v>
      </c>
      <c r="K36" s="71"/>
      <c r="Z36" s="104"/>
    </row>
    <row r="37" spans="1:26" s="38" customFormat="1" x14ac:dyDescent="0.25">
      <c r="A37" s="103"/>
      <c r="B37" s="122"/>
      <c r="C37" s="180"/>
      <c r="D37" s="181"/>
      <c r="E37" s="181"/>
      <c r="F37" s="181"/>
      <c r="G37" s="181"/>
      <c r="H37" s="182"/>
      <c r="I37" s="33"/>
      <c r="J37" s="164" t="str">
        <f t="shared" ref="J37:J42" si="3">IF(B37="","",IF($E$3="x",VLOOKUP(DATEVALUE(TEXT(B37,"mm/dd/yyyy")),PSU_Mileage_Rate_Table,3),IF($G$3="x",VLOOKUP(DATEVALUE(TEXT(B37,"mm/dd/yyyy")),KSC_Mileage_Rate_table,3),VLOOKUP(DATEVALUE(TEXT(B37,"mm/dd/yyyy")),Milage_rate_table,3))))</f>
        <v/>
      </c>
      <c r="K37" s="107" t="str">
        <f t="shared" ref="K37:K41" si="4">IF(J37="","",(I37*J37))</f>
        <v/>
      </c>
      <c r="Z37" s="103"/>
    </row>
    <row r="38" spans="1:26" s="38" customFormat="1" x14ac:dyDescent="0.25">
      <c r="A38" s="103"/>
      <c r="B38" s="122"/>
      <c r="C38" s="180"/>
      <c r="D38" s="181"/>
      <c r="E38" s="181"/>
      <c r="F38" s="181"/>
      <c r="G38" s="181"/>
      <c r="H38" s="182"/>
      <c r="I38" s="33"/>
      <c r="J38" s="165" t="str">
        <f t="shared" si="3"/>
        <v/>
      </c>
      <c r="K38" s="107" t="str">
        <f t="shared" si="4"/>
        <v/>
      </c>
      <c r="Z38" s="103"/>
    </row>
    <row r="39" spans="1:26" s="38" customFormat="1" x14ac:dyDescent="0.25">
      <c r="A39" s="103"/>
      <c r="B39" s="122"/>
      <c r="C39" s="180"/>
      <c r="D39" s="181"/>
      <c r="E39" s="181"/>
      <c r="F39" s="181"/>
      <c r="G39" s="181"/>
      <c r="H39" s="182"/>
      <c r="I39" s="33"/>
      <c r="J39" s="165" t="str">
        <f t="shared" si="3"/>
        <v/>
      </c>
      <c r="K39" s="107" t="str">
        <f t="shared" si="4"/>
        <v/>
      </c>
      <c r="Z39" s="103"/>
    </row>
    <row r="40" spans="1:26" s="38" customFormat="1" x14ac:dyDescent="0.25">
      <c r="A40" s="103"/>
      <c r="B40" s="122"/>
      <c r="C40" s="180"/>
      <c r="D40" s="181"/>
      <c r="E40" s="181"/>
      <c r="F40" s="181"/>
      <c r="G40" s="181"/>
      <c r="H40" s="182"/>
      <c r="I40" s="33"/>
      <c r="J40" s="165" t="str">
        <f t="shared" si="3"/>
        <v/>
      </c>
      <c r="K40" s="107" t="str">
        <f t="shared" si="4"/>
        <v/>
      </c>
      <c r="Z40" s="103"/>
    </row>
    <row r="41" spans="1:26" x14ac:dyDescent="0.25">
      <c r="A41" s="126"/>
      <c r="B41" s="122"/>
      <c r="C41" s="180"/>
      <c r="D41" s="181"/>
      <c r="E41" s="181"/>
      <c r="F41" s="181"/>
      <c r="G41" s="181"/>
      <c r="H41" s="219"/>
      <c r="I41" s="33"/>
      <c r="J41" s="165" t="str">
        <f t="shared" si="3"/>
        <v/>
      </c>
      <c r="K41" s="7" t="str">
        <f t="shared" si="4"/>
        <v/>
      </c>
    </row>
    <row r="42" spans="1:26" x14ac:dyDescent="0.25">
      <c r="B42" s="122"/>
      <c r="C42" s="180"/>
      <c r="D42" s="181"/>
      <c r="E42" s="181"/>
      <c r="F42" s="181"/>
      <c r="G42" s="181"/>
      <c r="H42" s="219"/>
      <c r="I42" s="33"/>
      <c r="J42" s="165" t="str">
        <f t="shared" si="3"/>
        <v/>
      </c>
      <c r="K42" s="7" t="str">
        <f>IF(J42="","",(I42*J42))</f>
        <v/>
      </c>
    </row>
    <row r="43" spans="1:26" x14ac:dyDescent="0.25">
      <c r="A43" s="38"/>
      <c r="B43" s="114"/>
      <c r="C43" s="86"/>
      <c r="D43" s="86"/>
      <c r="E43" s="86"/>
      <c r="F43" s="86"/>
      <c r="G43" s="86"/>
      <c r="H43" s="117"/>
      <c r="I43" s="118"/>
      <c r="J43" s="36"/>
      <c r="K43" s="120"/>
    </row>
    <row r="44" spans="1:26" x14ac:dyDescent="0.25">
      <c r="B44" s="67"/>
      <c r="C44" s="67"/>
      <c r="D44" s="67"/>
      <c r="E44" s="67"/>
      <c r="F44" s="67"/>
      <c r="G44" s="67"/>
      <c r="H44" s="69" t="s">
        <v>20</v>
      </c>
      <c r="I44" s="67"/>
      <c r="J44" s="67"/>
      <c r="K44" s="107">
        <f>SUM(K37:K43)</f>
        <v>0</v>
      </c>
    </row>
    <row r="45" spans="1:26" x14ac:dyDescent="0.25">
      <c r="B45" s="99" t="s">
        <v>21</v>
      </c>
      <c r="C45" s="1"/>
      <c r="D45" s="1"/>
      <c r="E45" s="1"/>
      <c r="F45" s="1"/>
      <c r="G45" s="1"/>
      <c r="H45" s="1"/>
      <c r="I45" s="1"/>
      <c r="J45" s="1"/>
      <c r="K45" s="1"/>
    </row>
    <row r="46" spans="1:26" x14ac:dyDescent="0.25">
      <c r="B46" s="99"/>
      <c r="C46" s="1"/>
      <c r="D46" s="1"/>
      <c r="E46" s="1"/>
      <c r="F46" s="1"/>
      <c r="G46" s="1"/>
      <c r="H46" s="1"/>
      <c r="I46" s="1"/>
      <c r="J46" s="1"/>
      <c r="K46" s="1"/>
    </row>
    <row r="47" spans="1:26" x14ac:dyDescent="0.25">
      <c r="B47" s="28"/>
      <c r="C47" s="1"/>
      <c r="D47" s="1"/>
      <c r="E47" s="1"/>
      <c r="F47" s="1"/>
      <c r="G47" s="1"/>
      <c r="H47" s="1"/>
      <c r="I47" s="116"/>
      <c r="J47" s="1"/>
      <c r="K47" s="1"/>
    </row>
    <row r="48" spans="1:26" x14ac:dyDescent="0.25">
      <c r="B48" s="17" t="s">
        <v>15</v>
      </c>
      <c r="C48" s="18" t="s">
        <v>44</v>
      </c>
      <c r="D48" s="9"/>
      <c r="E48" s="9"/>
      <c r="F48" s="9"/>
      <c r="G48" s="9"/>
      <c r="H48" s="9"/>
      <c r="I48" s="9"/>
      <c r="J48" s="19"/>
      <c r="K48" s="17" t="s">
        <v>22</v>
      </c>
    </row>
    <row r="49" spans="1:12" x14ac:dyDescent="0.25">
      <c r="B49" s="40"/>
      <c r="C49" s="180"/>
      <c r="D49" s="181"/>
      <c r="E49" s="181"/>
      <c r="F49" s="181"/>
      <c r="G49" s="181"/>
      <c r="H49" s="181"/>
      <c r="I49" s="181"/>
      <c r="J49" s="182"/>
      <c r="K49" s="34"/>
    </row>
    <row r="50" spans="1:12" x14ac:dyDescent="0.25">
      <c r="B50" s="40"/>
      <c r="C50" s="180"/>
      <c r="D50" s="181"/>
      <c r="E50" s="181"/>
      <c r="F50" s="181"/>
      <c r="G50" s="181"/>
      <c r="H50" s="181"/>
      <c r="I50" s="181"/>
      <c r="J50" s="182"/>
      <c r="K50" s="34"/>
    </row>
    <row r="51" spans="1:12" x14ac:dyDescent="0.25">
      <c r="B51" s="40"/>
      <c r="C51" s="180"/>
      <c r="D51" s="181"/>
      <c r="E51" s="181"/>
      <c r="F51" s="181"/>
      <c r="G51" s="181"/>
      <c r="H51" s="181"/>
      <c r="I51" s="181"/>
      <c r="J51" s="183"/>
      <c r="K51" s="34"/>
    </row>
    <row r="52" spans="1:12" x14ac:dyDescent="0.25">
      <c r="B52" s="40"/>
      <c r="C52" s="139"/>
      <c r="D52" s="140"/>
      <c r="E52" s="140"/>
      <c r="F52" s="140"/>
      <c r="G52" s="140"/>
      <c r="H52" s="140"/>
      <c r="I52" s="140"/>
      <c r="J52" s="141"/>
      <c r="K52" s="34"/>
    </row>
    <row r="53" spans="1:12" x14ac:dyDescent="0.25">
      <c r="A53" s="126"/>
      <c r="B53" s="138"/>
      <c r="C53" s="180"/>
      <c r="D53" s="181"/>
      <c r="E53" s="181"/>
      <c r="F53" s="181"/>
      <c r="G53" s="181"/>
      <c r="H53" s="181"/>
      <c r="I53" s="181"/>
      <c r="J53" s="219"/>
      <c r="K53" s="34"/>
    </row>
    <row r="54" spans="1:12" x14ac:dyDescent="0.25">
      <c r="A54" s="38"/>
      <c r="B54" s="114"/>
      <c r="C54" s="86"/>
      <c r="D54" s="86"/>
      <c r="E54" s="86"/>
      <c r="F54" s="86"/>
      <c r="G54" s="86"/>
      <c r="H54" s="86"/>
      <c r="I54" s="86"/>
      <c r="J54" s="36"/>
      <c r="K54" s="115"/>
    </row>
    <row r="55" spans="1:12" x14ac:dyDescent="0.25">
      <c r="B55" s="9"/>
      <c r="C55" s="9"/>
      <c r="D55" s="9"/>
      <c r="E55" s="9"/>
      <c r="F55" s="9"/>
      <c r="G55" s="9"/>
      <c r="H55" s="14" t="s">
        <v>23</v>
      </c>
      <c r="I55" s="14"/>
      <c r="J55" s="9"/>
      <c r="K55" s="7">
        <f>SUM(K49:K54)</f>
        <v>0</v>
      </c>
    </row>
    <row r="56" spans="1:12" x14ac:dyDescent="0.25">
      <c r="B56" s="9"/>
      <c r="C56" s="9"/>
      <c r="D56" s="9"/>
      <c r="E56" s="9"/>
      <c r="F56" s="9"/>
      <c r="G56" s="9"/>
      <c r="H56" s="9"/>
      <c r="I56" s="9"/>
      <c r="J56" s="9"/>
      <c r="K56" s="1"/>
      <c r="L56" s="153"/>
    </row>
    <row r="57" spans="1:12" x14ac:dyDescent="0.25">
      <c r="C57" s="9"/>
      <c r="D57" s="9"/>
      <c r="E57" s="9"/>
      <c r="F57" s="9"/>
      <c r="G57" s="14" t="s">
        <v>24</v>
      </c>
      <c r="H57" s="9"/>
      <c r="I57" s="9"/>
      <c r="J57" s="75"/>
      <c r="K57" s="108">
        <f>SUM(K55,K44,K32,K16:K21)</f>
        <v>0</v>
      </c>
    </row>
    <row r="58" spans="1:12" x14ac:dyDescent="0.25">
      <c r="C58" s="9"/>
      <c r="D58" s="9"/>
      <c r="E58" s="9"/>
      <c r="F58" s="9"/>
      <c r="G58" s="14" t="s">
        <v>25</v>
      </c>
      <c r="H58" s="9"/>
      <c r="I58" s="9"/>
      <c r="J58" s="30"/>
      <c r="K58" s="32"/>
    </row>
    <row r="59" spans="1:12" x14ac:dyDescent="0.25">
      <c r="B59" s="9"/>
      <c r="C59" s="9"/>
      <c r="D59" s="9"/>
      <c r="E59" s="9"/>
      <c r="F59" s="9"/>
      <c r="G59" s="14" t="str">
        <f>IF((K57-K58)&gt;=0,"Amount Due to Employee","Amount Due to Cashier")</f>
        <v>Amount Due to Employee</v>
      </c>
      <c r="H59" s="9"/>
      <c r="I59" s="9"/>
      <c r="J59" s="30"/>
      <c r="K59" s="7">
        <f>IF((K57-K58)&lt;0,((K57-K58)*-1),(K57-K58))</f>
        <v>0</v>
      </c>
    </row>
    <row r="60" spans="1:12" x14ac:dyDescent="0.25">
      <c r="B60" s="9"/>
      <c r="C60" s="9"/>
      <c r="D60" s="9"/>
      <c r="E60" s="9"/>
      <c r="F60" s="9"/>
      <c r="G60" s="14"/>
      <c r="H60" s="9"/>
      <c r="I60" s="9"/>
      <c r="J60" s="30"/>
      <c r="K60" s="142"/>
    </row>
    <row r="61" spans="1:12" x14ac:dyDescent="0.25">
      <c r="B61" s="12"/>
      <c r="C61" s="9"/>
      <c r="D61" s="9"/>
      <c r="E61" s="9"/>
      <c r="F61" s="9"/>
      <c r="G61" s="9"/>
      <c r="H61" s="9"/>
      <c r="I61" s="9"/>
      <c r="J61" s="9"/>
      <c r="K61" s="20"/>
    </row>
    <row r="62" spans="1:12" ht="18.75" x14ac:dyDescent="0.3">
      <c r="B62" s="26" t="s">
        <v>26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2" x14ac:dyDescent="0.25">
      <c r="B63" s="99" t="s">
        <v>110</v>
      </c>
      <c r="C63" s="152"/>
      <c r="D63" s="153"/>
      <c r="E63" s="199"/>
      <c r="F63" s="200"/>
      <c r="G63" s="201" t="s">
        <v>39</v>
      </c>
      <c r="H63" s="202"/>
      <c r="I63" s="202"/>
      <c r="J63" s="202"/>
      <c r="K63" s="202"/>
    </row>
    <row r="64" spans="1:12" x14ac:dyDescent="0.25">
      <c r="B64" s="89" t="s">
        <v>41</v>
      </c>
      <c r="C64" s="1"/>
      <c r="D64" s="105" t="s">
        <v>27</v>
      </c>
      <c r="E64" s="105" t="s">
        <v>89</v>
      </c>
      <c r="F64" s="105" t="s">
        <v>90</v>
      </c>
      <c r="G64" s="105" t="s">
        <v>91</v>
      </c>
      <c r="H64" s="105" t="s">
        <v>92</v>
      </c>
      <c r="I64" s="105" t="s">
        <v>93</v>
      </c>
      <c r="J64" s="105" t="s">
        <v>28</v>
      </c>
      <c r="K64" s="76"/>
    </row>
    <row r="65" spans="2:11" x14ac:dyDescent="0.25">
      <c r="B65" s="67"/>
      <c r="C65" s="67"/>
      <c r="D65" s="83"/>
      <c r="E65" s="83"/>
      <c r="F65" s="84"/>
      <c r="G65" s="84"/>
      <c r="H65" s="84"/>
      <c r="I65" s="84"/>
      <c r="J65" s="87"/>
      <c r="K65" s="82"/>
    </row>
    <row r="66" spans="2:11" x14ac:dyDescent="0.25">
      <c r="B66" s="178" t="s">
        <v>65</v>
      </c>
      <c r="C66" s="179"/>
      <c r="D66" s="83"/>
      <c r="E66" s="83"/>
      <c r="F66" s="84"/>
      <c r="G66" s="84"/>
      <c r="H66" s="84"/>
      <c r="I66" s="84"/>
      <c r="J66" s="87"/>
      <c r="K66" s="82"/>
    </row>
    <row r="67" spans="2:11" x14ac:dyDescent="0.25">
      <c r="B67" s="187" t="s">
        <v>67</v>
      </c>
      <c r="C67" s="188"/>
      <c r="D67" s="83"/>
      <c r="E67" s="83"/>
      <c r="F67" s="84"/>
      <c r="G67" s="84"/>
      <c r="H67" s="84"/>
      <c r="I67" s="84"/>
      <c r="J67" s="87"/>
      <c r="K67" s="82"/>
    </row>
    <row r="68" spans="2:11" x14ac:dyDescent="0.25">
      <c r="B68" s="110"/>
      <c r="C68" s="133"/>
      <c r="D68" s="83"/>
      <c r="E68" s="83"/>
      <c r="F68" s="84"/>
      <c r="G68" s="84"/>
      <c r="H68" s="84"/>
      <c r="I68" s="84"/>
      <c r="J68" s="87"/>
      <c r="K68" s="82"/>
    </row>
    <row r="69" spans="2:11" x14ac:dyDescent="0.25">
      <c r="B69" s="110" t="s">
        <v>66</v>
      </c>
      <c r="C69" s="113"/>
      <c r="D69" s="83"/>
      <c r="E69" s="83"/>
      <c r="F69" s="84"/>
      <c r="G69" s="84"/>
      <c r="H69" s="84"/>
      <c r="I69" s="84"/>
      <c r="J69" s="87"/>
      <c r="K69" s="82"/>
    </row>
    <row r="70" spans="2:11" x14ac:dyDescent="0.25">
      <c r="B70" s="111"/>
      <c r="C70" s="112"/>
      <c r="D70" s="83"/>
      <c r="E70" s="83"/>
      <c r="F70" s="84"/>
      <c r="G70" s="84"/>
      <c r="H70" s="84"/>
      <c r="I70" s="84"/>
      <c r="J70" s="87"/>
      <c r="K70" s="82"/>
    </row>
    <row r="71" spans="2:11" x14ac:dyDescent="0.25">
      <c r="B71" s="67"/>
      <c r="C71" s="67"/>
      <c r="D71" s="83"/>
      <c r="E71" s="83"/>
      <c r="F71" s="84"/>
      <c r="G71" s="84"/>
      <c r="H71" s="84"/>
      <c r="I71" s="84"/>
      <c r="J71" s="87"/>
      <c r="K71" s="132" t="s">
        <v>64</v>
      </c>
    </row>
    <row r="72" spans="2:11" x14ac:dyDescent="0.25">
      <c r="B72" s="67"/>
      <c r="C72" s="67"/>
      <c r="D72" s="67"/>
      <c r="E72" s="85"/>
      <c r="F72" s="86"/>
      <c r="G72" s="86"/>
      <c r="I72" s="88" t="s">
        <v>16</v>
      </c>
      <c r="J72" s="109">
        <f>SUM(J65:J71)</f>
        <v>0</v>
      </c>
      <c r="K72" s="136">
        <f>K57-J72</f>
        <v>0</v>
      </c>
    </row>
    <row r="73" spans="2:11" x14ac:dyDescent="0.25">
      <c r="B73" s="67"/>
      <c r="C73" s="67"/>
      <c r="D73" s="67"/>
      <c r="E73" s="68"/>
      <c r="F73" s="77"/>
      <c r="G73" s="77"/>
      <c r="H73" s="77"/>
      <c r="I73" s="77"/>
      <c r="J73" s="78"/>
      <c r="K73" s="78"/>
    </row>
    <row r="74" spans="2:11" ht="18.75" x14ac:dyDescent="0.3">
      <c r="B74" s="95" t="s">
        <v>29</v>
      </c>
      <c r="C74" s="43"/>
      <c r="D74" s="43"/>
      <c r="E74" s="43"/>
      <c r="F74" s="43"/>
      <c r="G74" s="43"/>
      <c r="H74" s="43"/>
      <c r="I74" s="43"/>
      <c r="J74" s="43"/>
      <c r="K74" s="43"/>
    </row>
    <row r="75" spans="2:11" ht="18.75" x14ac:dyDescent="0.3">
      <c r="B75" s="102"/>
      <c r="C75" s="38"/>
      <c r="D75" s="38"/>
      <c r="E75" s="38"/>
      <c r="F75" s="38"/>
      <c r="G75" s="38"/>
      <c r="H75" s="38"/>
      <c r="I75" s="38"/>
      <c r="J75" s="38"/>
      <c r="K75" s="38"/>
    </row>
    <row r="76" spans="2:11" x14ac:dyDescent="0.25">
      <c r="B76" s="51" t="s">
        <v>38</v>
      </c>
      <c r="C76" s="52"/>
      <c r="D76" s="53"/>
      <c r="E76" s="53"/>
      <c r="F76" s="53"/>
      <c r="G76" s="54"/>
      <c r="H76" s="53"/>
      <c r="I76" s="55"/>
      <c r="J76" s="38"/>
      <c r="K76" s="38"/>
    </row>
    <row r="77" spans="2:11" x14ac:dyDescent="0.25">
      <c r="B77" s="56" t="s">
        <v>80</v>
      </c>
      <c r="C77" s="57"/>
      <c r="D77" s="58"/>
      <c r="E77" s="58"/>
      <c r="F77" s="58"/>
      <c r="G77" s="59"/>
      <c r="H77" s="58"/>
      <c r="I77" s="60"/>
      <c r="J77" s="38"/>
      <c r="K77" s="38"/>
    </row>
    <row r="78" spans="2:11" x14ac:dyDescent="0.25">
      <c r="B78" s="56" t="s">
        <v>81</v>
      </c>
      <c r="C78" s="57"/>
      <c r="D78" s="58"/>
      <c r="E78" s="58"/>
      <c r="F78" s="58"/>
      <c r="G78" s="59"/>
      <c r="H78" s="58"/>
      <c r="I78" s="60"/>
      <c r="J78" s="38"/>
      <c r="K78" s="38"/>
    </row>
    <row r="79" spans="2:11" x14ac:dyDescent="0.25">
      <c r="B79" s="61" t="s">
        <v>82</v>
      </c>
      <c r="C79" s="62"/>
      <c r="D79" s="62"/>
      <c r="E79" s="62"/>
      <c r="F79" s="62"/>
      <c r="G79" s="62"/>
      <c r="H79" s="62"/>
      <c r="I79" s="63"/>
      <c r="J79" s="38"/>
      <c r="K79" s="38"/>
    </row>
    <row r="80" spans="2:11" x14ac:dyDescent="0.25">
      <c r="B80" s="42"/>
      <c r="C80" s="42"/>
      <c r="D80" s="42"/>
      <c r="E80" s="42"/>
      <c r="F80" s="42"/>
      <c r="G80" s="42"/>
      <c r="H80" s="42"/>
      <c r="I80" s="42"/>
      <c r="J80" s="38"/>
      <c r="K80" s="38"/>
    </row>
    <row r="81" spans="2:11" x14ac:dyDescent="0.25">
      <c r="B81" s="36"/>
      <c r="C81" s="44"/>
      <c r="D81" s="45"/>
      <c r="E81" s="46"/>
      <c r="F81" s="36"/>
      <c r="G81" s="44"/>
      <c r="H81" s="46"/>
      <c r="I81" s="36"/>
      <c r="J81" s="38"/>
      <c r="K81" s="38"/>
    </row>
    <row r="82" spans="2:11" x14ac:dyDescent="0.25">
      <c r="B82" s="47" t="s">
        <v>30</v>
      </c>
      <c r="C82" s="48"/>
      <c r="D82" s="64"/>
      <c r="E82" s="49"/>
      <c r="F82" s="36"/>
      <c r="G82" s="48"/>
      <c r="H82" s="49"/>
      <c r="I82" s="36"/>
      <c r="J82" s="38"/>
      <c r="K82" s="38"/>
    </row>
    <row r="83" spans="2:11" x14ac:dyDescent="0.25">
      <c r="B83" s="36"/>
      <c r="C83" s="50" t="s">
        <v>31</v>
      </c>
      <c r="D83" s="50"/>
      <c r="E83" s="36"/>
      <c r="F83" s="36"/>
      <c r="G83" s="50" t="s">
        <v>15</v>
      </c>
      <c r="H83" s="36"/>
      <c r="I83" s="36"/>
      <c r="J83" s="38"/>
      <c r="K83" s="38"/>
    </row>
    <row r="84" spans="2:11" x14ac:dyDescent="0.25">
      <c r="B84" s="36"/>
      <c r="C84" s="50"/>
      <c r="D84" s="50"/>
      <c r="E84" s="36"/>
      <c r="F84" s="36"/>
      <c r="G84" s="50"/>
      <c r="H84" s="36"/>
      <c r="I84" s="36"/>
      <c r="J84" s="38"/>
      <c r="K84" s="38"/>
    </row>
    <row r="85" spans="2:11" x14ac:dyDescent="0.25">
      <c r="B85" s="36"/>
      <c r="C85" s="44"/>
      <c r="D85" s="45"/>
      <c r="E85" s="46"/>
      <c r="F85" s="36"/>
      <c r="G85" s="44"/>
      <c r="H85" s="46"/>
      <c r="I85" s="36"/>
      <c r="J85" s="36"/>
      <c r="K85" s="36"/>
    </row>
    <row r="86" spans="2:11" x14ac:dyDescent="0.25">
      <c r="B86" s="47" t="s">
        <v>30</v>
      </c>
      <c r="C86" s="48"/>
      <c r="D86" s="64"/>
      <c r="E86" s="49"/>
      <c r="F86" s="36"/>
      <c r="G86" s="48"/>
      <c r="H86" s="49"/>
      <c r="I86" s="36"/>
      <c r="J86" s="36"/>
      <c r="K86" s="36"/>
    </row>
    <row r="87" spans="2:11" x14ac:dyDescent="0.25">
      <c r="B87" s="36"/>
      <c r="C87" s="35" t="s">
        <v>32</v>
      </c>
      <c r="D87" s="36"/>
      <c r="E87" s="36"/>
      <c r="F87" s="36"/>
      <c r="G87" s="50" t="s">
        <v>15</v>
      </c>
      <c r="H87" s="36"/>
      <c r="I87" s="36"/>
      <c r="J87" s="36"/>
      <c r="K87" s="36"/>
    </row>
    <row r="88" spans="2:11" x14ac:dyDescent="0.25">
      <c r="B88" s="41"/>
      <c r="C88" s="36"/>
      <c r="D88" s="36"/>
      <c r="E88" s="36"/>
      <c r="F88" s="36"/>
      <c r="G88" s="36"/>
      <c r="H88" s="36"/>
      <c r="I88" s="36"/>
      <c r="J88" s="36"/>
      <c r="K88" s="36"/>
    </row>
    <row r="89" spans="2:11" x14ac:dyDescent="0.25">
      <c r="B89" s="36"/>
      <c r="C89" s="44"/>
      <c r="D89" s="45"/>
      <c r="E89" s="46"/>
      <c r="F89" s="36"/>
      <c r="G89" s="44"/>
      <c r="H89" s="46"/>
      <c r="I89" s="36"/>
      <c r="J89" s="36"/>
      <c r="K89" s="36"/>
    </row>
    <row r="90" spans="2:11" x14ac:dyDescent="0.25">
      <c r="B90" s="47" t="s">
        <v>30</v>
      </c>
      <c r="C90" s="48"/>
      <c r="D90" s="64"/>
      <c r="E90" s="49"/>
      <c r="F90" s="36"/>
      <c r="G90" s="48"/>
      <c r="H90" s="49"/>
      <c r="I90" s="36"/>
      <c r="J90" s="36"/>
      <c r="K90" s="36"/>
    </row>
    <row r="91" spans="2:11" x14ac:dyDescent="0.25">
      <c r="B91" s="36"/>
      <c r="C91" s="35" t="s">
        <v>111</v>
      </c>
      <c r="D91" s="36"/>
      <c r="E91" s="36"/>
      <c r="F91" s="36"/>
      <c r="G91" s="50" t="s">
        <v>15</v>
      </c>
      <c r="H91" s="36"/>
      <c r="I91" s="36"/>
      <c r="J91" s="36"/>
      <c r="K91" s="36"/>
    </row>
    <row r="92" spans="2:11" x14ac:dyDescent="0.25">
      <c r="B92" s="41"/>
      <c r="C92" s="36"/>
      <c r="D92" s="36"/>
      <c r="E92" s="36"/>
      <c r="F92" s="36"/>
      <c r="G92" s="36"/>
      <c r="H92" s="36"/>
      <c r="I92" s="36"/>
      <c r="J92" s="36"/>
      <c r="K92" s="36"/>
    </row>
    <row r="93" spans="2:11" x14ac:dyDescent="0.25">
      <c r="B93" s="36"/>
      <c r="C93" s="44"/>
      <c r="D93" s="45"/>
      <c r="E93" s="46"/>
      <c r="F93" s="36"/>
      <c r="G93" s="44"/>
      <c r="H93" s="46"/>
      <c r="I93" s="36"/>
      <c r="J93" s="36"/>
      <c r="K93" s="36"/>
    </row>
    <row r="94" spans="2:11" x14ac:dyDescent="0.25">
      <c r="B94" s="47" t="s">
        <v>30</v>
      </c>
      <c r="C94" s="184"/>
      <c r="D94" s="185"/>
      <c r="E94" s="186"/>
      <c r="F94" s="36"/>
      <c r="G94" s="48"/>
      <c r="H94" s="49"/>
      <c r="I94" s="36"/>
      <c r="J94" s="36"/>
      <c r="K94" s="36"/>
    </row>
    <row r="95" spans="2:11" x14ac:dyDescent="0.25">
      <c r="B95" s="36"/>
      <c r="C95" s="121" t="s">
        <v>69</v>
      </c>
      <c r="G95" s="50" t="s">
        <v>15</v>
      </c>
      <c r="H95" s="36"/>
      <c r="I95" s="36"/>
      <c r="J95" s="36"/>
      <c r="K95" s="36"/>
    </row>
    <row r="96" spans="2:1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x14ac:dyDescent="0.25">
      <c r="B97" s="36"/>
      <c r="C97" s="44"/>
      <c r="D97" s="45"/>
      <c r="E97" s="46"/>
      <c r="F97" s="36"/>
      <c r="G97" s="44"/>
      <c r="H97" s="46"/>
      <c r="I97" s="36"/>
      <c r="J97" s="36"/>
      <c r="K97" s="36"/>
    </row>
    <row r="98" spans="1:11" x14ac:dyDescent="0.25">
      <c r="B98" s="47" t="s">
        <v>30</v>
      </c>
      <c r="C98" s="184"/>
      <c r="D98" s="185"/>
      <c r="E98" s="186"/>
      <c r="F98" s="36"/>
      <c r="G98" s="48"/>
      <c r="H98" s="49"/>
      <c r="J98" s="36"/>
      <c r="K98" s="36"/>
    </row>
    <row r="99" spans="1:11" x14ac:dyDescent="0.25">
      <c r="B99" s="36"/>
      <c r="C99" s="35" t="s">
        <v>33</v>
      </c>
      <c r="D99" s="36"/>
      <c r="E99" s="36"/>
      <c r="F99" s="36"/>
      <c r="G99" s="50" t="s">
        <v>15</v>
      </c>
      <c r="H99" s="36"/>
      <c r="J99" s="36"/>
      <c r="K99" s="36"/>
    </row>
    <row r="100" spans="1:11" x14ac:dyDescent="0.25">
      <c r="B100" s="36"/>
      <c r="C100" s="35"/>
      <c r="D100" s="36"/>
      <c r="E100" s="36"/>
      <c r="F100" s="36"/>
      <c r="G100" s="50"/>
      <c r="H100" s="36"/>
      <c r="J100" s="36"/>
      <c r="K100" s="36"/>
    </row>
    <row r="101" spans="1:11" x14ac:dyDescent="0.25">
      <c r="B101" s="36"/>
      <c r="C101" s="44"/>
      <c r="D101" s="45"/>
      <c r="E101" s="46"/>
      <c r="F101" s="36"/>
      <c r="G101" s="44"/>
      <c r="H101" s="46"/>
      <c r="J101" s="36"/>
      <c r="K101" s="36"/>
    </row>
    <row r="102" spans="1:11" x14ac:dyDescent="0.25">
      <c r="B102" s="47" t="s">
        <v>30</v>
      </c>
      <c r="C102" s="184"/>
      <c r="D102" s="185"/>
      <c r="E102" s="186"/>
      <c r="F102" s="36"/>
      <c r="G102" s="48"/>
      <c r="H102" s="49"/>
      <c r="J102" s="36"/>
      <c r="K102" s="36"/>
    </row>
    <row r="103" spans="1:11" x14ac:dyDescent="0.25">
      <c r="B103" s="36"/>
      <c r="C103" s="35" t="s">
        <v>112</v>
      </c>
      <c r="D103" s="36"/>
      <c r="E103" s="36"/>
      <c r="F103" s="36"/>
      <c r="G103" s="50" t="s">
        <v>15</v>
      </c>
      <c r="H103" s="36"/>
      <c r="J103" s="36"/>
      <c r="K103" s="36"/>
    </row>
    <row r="104" spans="1:11" x14ac:dyDescent="0.25">
      <c r="J104" s="36"/>
      <c r="K104" s="36"/>
    </row>
    <row r="105" spans="1:11" x14ac:dyDescent="0.25">
      <c r="I105" s="38"/>
      <c r="J105" s="38"/>
      <c r="K105" s="38"/>
    </row>
    <row r="106" spans="1:11" x14ac:dyDescent="0.25">
      <c r="I106" s="38"/>
      <c r="J106" s="38"/>
      <c r="K106" s="38"/>
    </row>
    <row r="108" spans="1:11" x14ac:dyDescent="0.25">
      <c r="B108" s="38"/>
      <c r="C108" s="38"/>
      <c r="D108" s="38"/>
      <c r="E108" s="38"/>
      <c r="F108" s="38"/>
      <c r="G108" s="38"/>
      <c r="H108" s="38"/>
    </row>
    <row r="109" spans="1:11" x14ac:dyDescent="0.25">
      <c r="B109" s="38"/>
      <c r="C109" s="38"/>
      <c r="D109" s="38"/>
      <c r="E109" s="38"/>
      <c r="F109" s="38"/>
      <c r="G109" s="38"/>
      <c r="H109" s="38"/>
    </row>
    <row r="111" spans="1:11" x14ac:dyDescent="0.25">
      <c r="A111" s="126"/>
      <c r="C111" s="145"/>
    </row>
    <row r="112" spans="1:11" x14ac:dyDescent="0.25">
      <c r="A112" s="126"/>
    </row>
    <row r="113" spans="1:3" x14ac:dyDescent="0.25">
      <c r="A113" s="126"/>
    </row>
    <row r="114" spans="1:3" x14ac:dyDescent="0.25">
      <c r="A114" s="126"/>
    </row>
    <row r="115" spans="1:3" x14ac:dyDescent="0.25">
      <c r="A115" s="126"/>
    </row>
    <row r="116" spans="1:3" x14ac:dyDescent="0.25">
      <c r="A116" s="126"/>
      <c r="C116" s="145"/>
    </row>
  </sheetData>
  <sheetProtection sheet="1" objects="1" scenarios="1"/>
  <dataConsolidate/>
  <mergeCells count="34">
    <mergeCell ref="I8:J8"/>
    <mergeCell ref="H9:K9"/>
    <mergeCell ref="C10:F10"/>
    <mergeCell ref="O16:T16"/>
    <mergeCell ref="O19:V19"/>
    <mergeCell ref="C49:J49"/>
    <mergeCell ref="C37:H37"/>
    <mergeCell ref="C38:H38"/>
    <mergeCell ref="C40:H40"/>
    <mergeCell ref="C39:H39"/>
    <mergeCell ref="C42:H42"/>
    <mergeCell ref="I1:K1"/>
    <mergeCell ref="B1:G1"/>
    <mergeCell ref="H6:K6"/>
    <mergeCell ref="H7:K7"/>
    <mergeCell ref="E63:F63"/>
    <mergeCell ref="G63:K63"/>
    <mergeCell ref="B28:C28"/>
    <mergeCell ref="C11:F11"/>
    <mergeCell ref="H11:K11"/>
    <mergeCell ref="I5:J5"/>
    <mergeCell ref="C6:E6"/>
    <mergeCell ref="C7:E7"/>
    <mergeCell ref="H10:K10"/>
    <mergeCell ref="C9:F9"/>
    <mergeCell ref="C53:J53"/>
    <mergeCell ref="C41:H41"/>
    <mergeCell ref="B66:C66"/>
    <mergeCell ref="C50:J50"/>
    <mergeCell ref="C51:J51"/>
    <mergeCell ref="C102:E102"/>
    <mergeCell ref="C98:E98"/>
    <mergeCell ref="B67:C67"/>
    <mergeCell ref="C94:E94"/>
  </mergeCells>
  <phoneticPr fontId="0" type="noConversion"/>
  <conditionalFormatting sqref="K72">
    <cfRule type="cellIs" dxfId="0" priority="1" stopIfTrue="1" operator="notEqual">
      <formula>0</formula>
    </cfRule>
  </conditionalFormatting>
  <dataValidations xWindow="120" yWindow="466" count="9">
    <dataValidation type="decimal" allowBlank="1" showInputMessage="1" showErrorMessage="1" sqref="I43">
      <formula1>0</formula1>
      <formula2>0.325</formula2>
    </dataValidation>
    <dataValidation type="whole" allowBlank="1" showInputMessage="1" showErrorMessage="1" errorTitle="Business Exense Lines" error="Please enter a number between 1 and 20." sqref="I47">
      <formula1>1</formula1>
      <formula2>20</formula2>
    </dataValidation>
    <dataValidation type="whole" allowBlank="1" showErrorMessage="1" errorTitle="Mileage Lines" error="Please enter a number between 1 and 20." promptTitle="Additional Mileage Lines" prompt="Please enter a number between 1 and 20." sqref="I35">
      <formula1>1</formula1>
      <formula2>20</formula2>
    </dataValidation>
    <dataValidation type="date" errorStyle="warning" allowBlank="1" showInputMessage="1" showErrorMessage="1" errorTitle="Travel Dates" error="Please enter a date in the format of MM/DD/YY.  The date must be between 1/1/1994 and 12/31/2018." promptTitle="Date limitations" prompt="Please enter a date in the format of MM/DD/YY.  The date must be between 1/1/1994 and 12/31/2018." sqref="C14:J14">
      <formula1>$R$24</formula1>
      <formula2>$R$26</formula2>
    </dataValidation>
    <dataValidation type="date" allowBlank="1" showInputMessage="1" showErrorMessage="1" errorTitle="Milage Error" error="Please enter a date in MM/DD/YY format. Between January 1, 1994 and December 31, 2018" promptTitle="Date of Travel" prompt="Please enter the date the mileage reported occured on._x000a_The date must be in &quot;Month/Day/Year&quot; format and_x000a_must be between January 1, 1994 and _x000a_December 31, 2018." sqref="N16 B42">
      <formula1>$R$24</formula1>
      <formula2>$R$26</formula2>
    </dataValidation>
    <dataValidation type="date" allowBlank="1" showInputMessage="1" showErrorMessage="1" errorTitle="Mileage Date" error="Please enter a date in MM/DD/YY format. Between January 1, 1994 and  December 31, 2018" promptTitle="Date of Travel" prompt="Please enter the date the mileage reported occured on._x000a_The date must be in &quot;Month/Day/Year&quot; format and_x000a_must be between January 1, 1994 and _x000a_December 31, 2018." sqref="B37:B41">
      <formula1>$R$24</formula1>
      <formula2>$R$26</formula2>
    </dataValidation>
    <dataValidation type="date" errorStyle="warning" allowBlank="1" showInputMessage="1" showErrorMessage="1" errorTitle="Travel Dates" error="Please enter a date in MM/DD/YY format." sqref="C15:J15">
      <formula1>$R$24</formula1>
      <formula2>$R$26</formula2>
    </dataValidation>
    <dataValidation allowBlank="1" showInputMessage="1" showErrorMessage="1" promptTitle="Mandatory Input Required" prompt="&quot;Federal guidelines limit per diem reimbursements for partial travel days to 75% of published rates. Please fill the Depart and Return date fields!!!" sqref="C8:E8 H8:I8 K8"/>
    <dataValidation type="date" allowBlank="1" showInputMessage="1" showErrorMessage="1" promptTitle="Date of Travel" prompt="Please enter the date the mileage reported occured on._x000a_The date must be in &quot;Month/Day/Year&quot; format and_x000a_must be between January 1, 1994 and _x000a_December 31, 2018." sqref="B43">
      <formula1>R22</formula1>
      <formula2>R24</formula2>
    </dataValidation>
  </dataValidations>
  <hyperlinks>
    <hyperlink ref="B7:B10" r:id="rId1" display="../../../projects/travel/reimhelp1.html"/>
    <hyperlink ref="B23" r:id="rId2"/>
    <hyperlink ref="B34" r:id="rId3"/>
    <hyperlink ref="B26" r:id="rId4"/>
  </hyperlinks>
  <pageMargins left="0.23" right="0.18" top="0.2" bottom="0.27" header="0.22" footer="0.18"/>
  <pageSetup scale="86" fitToHeight="2" orientation="portrait" horizontalDpi="4294967293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" r:id="rId8" name="Check Box 115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9525</xdr:rowOff>
                  </from>
                  <to>
                    <xdr:col>2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9525</xdr:rowOff>
                  </from>
                  <to>
                    <xdr:col>3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9525</xdr:rowOff>
                  </from>
                  <to>
                    <xdr:col>3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" name="Check Box 130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28</xdr:row>
                    <xdr:rowOff>9525</xdr:rowOff>
                  </from>
                  <to>
                    <xdr:col>5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29</xdr:row>
                    <xdr:rowOff>9525</xdr:rowOff>
                  </from>
                  <to>
                    <xdr:col>5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6" name="Check Box 132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7" name="Check Box 133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28</xdr:row>
                    <xdr:rowOff>9525</xdr:rowOff>
                  </from>
                  <to>
                    <xdr:col>6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8" name="Check Box 134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29</xdr:row>
                    <xdr:rowOff>9525</xdr:rowOff>
                  </from>
                  <to>
                    <xdr:col>6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9" name="Check Box 135">
              <controlPr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0" name="Check Box 136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9525</xdr:rowOff>
                  </from>
                  <to>
                    <xdr:col>7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1" name="Check Box 137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9525</xdr:rowOff>
                  </from>
                  <to>
                    <xdr:col>7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2" name="Check Box 138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3" name="Check Box 139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9525</xdr:rowOff>
                  </from>
                  <to>
                    <xdr:col>8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4" name="Check Box 140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9525</xdr:rowOff>
                  </from>
                  <to>
                    <xdr:col>8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5" name="Check Box 141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6" name="Check Box 142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7" name="Check Box 14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9525</xdr:rowOff>
                  </from>
                  <to>
                    <xdr:col>4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8" name="Check Box 144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9525</xdr:rowOff>
                  </from>
                  <to>
                    <xdr:col>4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9" name="Check Box 145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Check Box 148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3" name="Check Box 149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4" name="Check Box 150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5" name="Check Box 151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6" name="Check Box 155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7" name="Check Box 156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8" name="Check Box 157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9" name="Check Box 162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0" name="Check Box 163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1" name="Button 165">
              <controlPr defaultSize="0" print="0" autoFill="0" autoPict="0" macro="[0]!Button165_Click">
                <anchor moveWithCells="1" sizeWithCells="1">
                  <from>
                    <xdr:col>9</xdr:col>
                    <xdr:colOff>104775</xdr:colOff>
                    <xdr:row>34</xdr:row>
                    <xdr:rowOff>0</xdr:rowOff>
                  </from>
                  <to>
                    <xdr:col>10</xdr:col>
                    <xdr:colOff>590550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2" name="Button 205">
              <controlPr defaultSize="0" print="0" autoFill="0" autoPict="0" macro="[0]!Macro1">
                <anchor moveWithCells="1" sizeWithCells="1">
                  <from>
                    <xdr:col>9</xdr:col>
                    <xdr:colOff>95250</xdr:colOff>
                    <xdr:row>45</xdr:row>
                    <xdr:rowOff>28575</xdr:rowOff>
                  </from>
                  <to>
                    <xdr:col>10</xdr:col>
                    <xdr:colOff>581025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3" name="Check Box 218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28</xdr:row>
                    <xdr:rowOff>9525</xdr:rowOff>
                  </from>
                  <to>
                    <xdr:col>9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4" name="Check Box 219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29</xdr:row>
                    <xdr:rowOff>9525</xdr:rowOff>
                  </from>
                  <to>
                    <xdr:col>9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5" name="Check Box 220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6" name="Check Box 221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7" name="Check Box 222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8" name="Check Box 223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9" name="Check Box 392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47625</xdr:rowOff>
                  </from>
                  <to>
                    <xdr:col>5</xdr:col>
                    <xdr:colOff>142875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50" name="Check Box 394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257175</xdr:rowOff>
                  </from>
                  <to>
                    <xdr:col>5</xdr:col>
                    <xdr:colOff>142875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51" name="Check Box 395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47625</xdr:rowOff>
                  </from>
                  <to>
                    <xdr:col>28</xdr:col>
                    <xdr:colOff>114300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52" name="Check Box 396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257175</xdr:rowOff>
                  </from>
                  <to>
                    <xdr:col>28</xdr:col>
                    <xdr:colOff>114300</xdr:colOff>
                    <xdr:row>7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K40"/>
  <sheetViews>
    <sheetView showGridLines="0" zoomScaleNormal="100" workbookViewId="0">
      <selection activeCell="E9" sqref="E9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IF(B2="","",VLOOKUP(DATEVALUE(TEXT(B2,"mm/dd/yyyy")),Milage_rate_table,3))</f>
        <v/>
      </c>
      <c r="K2" s="7" t="str">
        <f>IF(J2="","",(I2*J2))</f>
        <v/>
      </c>
    </row>
    <row r="5" spans="1:11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1" x14ac:dyDescent="0.25">
      <c r="E7" s="125">
        <f>'Reimbursement Form'!R24</f>
        <v>34335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9133</v>
      </c>
      <c r="B9" s="155">
        <v>35795</v>
      </c>
      <c r="C9" s="156">
        <v>0.1</v>
      </c>
      <c r="E9" s="125">
        <f>'Reimbursement Form'!R26</f>
        <v>43465</v>
      </c>
      <c r="F9" s="2" t="str">
        <f>'Reimbursement Form'!S26</f>
        <v>Latest allowable date</v>
      </c>
    </row>
    <row r="10" spans="1:11" x14ac:dyDescent="0.25">
      <c r="A10" s="157">
        <v>35796</v>
      </c>
      <c r="B10" s="158">
        <v>36250</v>
      </c>
      <c r="C10" s="159">
        <v>0.33</v>
      </c>
    </row>
    <row r="11" spans="1:11" x14ac:dyDescent="0.25">
      <c r="A11" s="157">
        <v>36251</v>
      </c>
      <c r="B11" s="158">
        <v>36525</v>
      </c>
      <c r="C11" s="159">
        <v>0.31</v>
      </c>
      <c r="D11" s="2" t="s">
        <v>70</v>
      </c>
    </row>
    <row r="12" spans="1:11" x14ac:dyDescent="0.25">
      <c r="A12" s="157">
        <v>36526</v>
      </c>
      <c r="B12" s="158">
        <v>36891</v>
      </c>
      <c r="C12" s="159">
        <v>0.33</v>
      </c>
      <c r="D12" s="2" t="s">
        <v>71</v>
      </c>
    </row>
    <row r="13" spans="1:11" x14ac:dyDescent="0.25">
      <c r="A13" s="157">
        <v>36892</v>
      </c>
      <c r="B13" s="158">
        <v>37256</v>
      </c>
      <c r="C13" s="159">
        <v>0.35</v>
      </c>
    </row>
    <row r="14" spans="1:11" x14ac:dyDescent="0.25">
      <c r="A14" s="157">
        <v>37257</v>
      </c>
      <c r="B14" s="158">
        <v>37621</v>
      </c>
      <c r="C14" s="159">
        <v>0.37</v>
      </c>
      <c r="D14" s="2" t="s">
        <v>86</v>
      </c>
    </row>
    <row r="15" spans="1:11" x14ac:dyDescent="0.25">
      <c r="A15" s="157">
        <v>37622</v>
      </c>
      <c r="B15" s="158">
        <v>37986</v>
      </c>
      <c r="C15" s="159">
        <v>0.36</v>
      </c>
      <c r="D15" s="2" t="s">
        <v>87</v>
      </c>
    </row>
    <row r="16" spans="1:11" x14ac:dyDescent="0.25">
      <c r="A16" s="157">
        <v>37987</v>
      </c>
      <c r="B16" s="158">
        <v>38352</v>
      </c>
      <c r="C16" s="159">
        <v>0.38</v>
      </c>
      <c r="D16" s="2" t="s">
        <v>88</v>
      </c>
    </row>
    <row r="17" spans="1:8" x14ac:dyDescent="0.25">
      <c r="A17" s="157">
        <v>38353</v>
      </c>
      <c r="B17" s="158">
        <v>38595</v>
      </c>
      <c r="C17" s="159">
        <v>0.41</v>
      </c>
      <c r="D17" s="2" t="s">
        <v>94</v>
      </c>
    </row>
    <row r="18" spans="1:8" x14ac:dyDescent="0.25">
      <c r="A18" s="157">
        <v>38596</v>
      </c>
      <c r="B18" s="158">
        <v>38717</v>
      </c>
      <c r="C18" s="159">
        <v>0.49</v>
      </c>
      <c r="D18" s="2" t="s">
        <v>95</v>
      </c>
    </row>
    <row r="19" spans="1:8" x14ac:dyDescent="0.25">
      <c r="A19" s="157">
        <v>38718</v>
      </c>
      <c r="B19" s="158">
        <v>39082</v>
      </c>
      <c r="C19" s="159">
        <v>0.45</v>
      </c>
      <c r="D19" s="2" t="s">
        <v>96</v>
      </c>
    </row>
    <row r="20" spans="1:8" x14ac:dyDescent="0.25">
      <c r="A20" s="157">
        <v>39083</v>
      </c>
      <c r="B20" s="158">
        <v>39447</v>
      </c>
      <c r="C20" s="160">
        <v>0.49</v>
      </c>
      <c r="D20" s="2" t="s">
        <v>96</v>
      </c>
      <c r="H20" s="143">
        <v>39024</v>
      </c>
    </row>
    <row r="21" spans="1:8" x14ac:dyDescent="0.25">
      <c r="A21" s="157">
        <v>39448</v>
      </c>
      <c r="B21" s="158">
        <v>39629</v>
      </c>
      <c r="C21" s="160">
        <v>0.51</v>
      </c>
      <c r="D21" s="2" t="s">
        <v>97</v>
      </c>
      <c r="H21" s="143">
        <v>39413</v>
      </c>
    </row>
    <row r="22" spans="1:8" x14ac:dyDescent="0.25">
      <c r="A22" s="157">
        <v>39630</v>
      </c>
      <c r="B22" s="158">
        <v>39813</v>
      </c>
      <c r="C22" s="159">
        <v>0.59</v>
      </c>
      <c r="D22" s="2" t="s">
        <v>98</v>
      </c>
      <c r="H22" s="143"/>
    </row>
    <row r="23" spans="1:8" x14ac:dyDescent="0.25">
      <c r="A23" s="157">
        <v>39814</v>
      </c>
      <c r="B23" s="158">
        <v>40178</v>
      </c>
      <c r="C23" s="159">
        <v>0.55000000000000004</v>
      </c>
      <c r="D23" s="2" t="s">
        <v>99</v>
      </c>
    </row>
    <row r="24" spans="1:8" x14ac:dyDescent="0.25">
      <c r="A24" s="157">
        <v>40179</v>
      </c>
      <c r="B24" s="158">
        <v>40543</v>
      </c>
      <c r="C24" s="159">
        <v>0.5</v>
      </c>
      <c r="D24" s="144" t="s">
        <v>100</v>
      </c>
    </row>
    <row r="25" spans="1:8" x14ac:dyDescent="0.25">
      <c r="A25" s="157">
        <v>40544</v>
      </c>
      <c r="B25" s="158">
        <v>40724</v>
      </c>
      <c r="C25" s="159">
        <v>0.51</v>
      </c>
      <c r="D25" s="144" t="s">
        <v>101</v>
      </c>
    </row>
    <row r="26" spans="1:8" x14ac:dyDescent="0.25">
      <c r="A26" s="157">
        <v>40725</v>
      </c>
      <c r="B26" s="158">
        <v>41274</v>
      </c>
      <c r="C26" s="159">
        <v>0.55500000000000005</v>
      </c>
      <c r="D26" s="144" t="s">
        <v>113</v>
      </c>
    </row>
    <row r="27" spans="1:8" x14ac:dyDescent="0.25">
      <c r="A27" s="157">
        <v>41275</v>
      </c>
      <c r="B27" s="158">
        <v>41639</v>
      </c>
      <c r="C27" s="159">
        <v>0.56499999999999995</v>
      </c>
      <c r="D27" s="144" t="s">
        <v>114</v>
      </c>
    </row>
    <row r="28" spans="1:8" x14ac:dyDescent="0.25">
      <c r="A28" s="157">
        <v>41640</v>
      </c>
      <c r="B28" s="158">
        <v>42004</v>
      </c>
      <c r="C28" s="159">
        <v>0.56000000000000005</v>
      </c>
      <c r="D28" s="144" t="s">
        <v>115</v>
      </c>
    </row>
    <row r="29" spans="1:8" x14ac:dyDescent="0.25">
      <c r="A29" s="157">
        <v>42005</v>
      </c>
      <c r="B29" s="158">
        <v>42369</v>
      </c>
      <c r="C29" s="159">
        <v>0.57499999999999996</v>
      </c>
      <c r="D29" s="144" t="s">
        <v>116</v>
      </c>
    </row>
    <row r="30" spans="1:8" x14ac:dyDescent="0.25">
      <c r="A30" s="157">
        <v>42370</v>
      </c>
      <c r="B30" s="158">
        <v>42735</v>
      </c>
      <c r="C30" s="159">
        <v>0.54</v>
      </c>
      <c r="D30" s="144" t="s">
        <v>117</v>
      </c>
    </row>
    <row r="31" spans="1:8" x14ac:dyDescent="0.25">
      <c r="A31" s="157">
        <v>42736</v>
      </c>
      <c r="B31" s="158">
        <v>43100</v>
      </c>
      <c r="C31" s="159">
        <v>0.53500000000000003</v>
      </c>
      <c r="D31" s="144" t="s">
        <v>118</v>
      </c>
    </row>
    <row r="32" spans="1:8" x14ac:dyDescent="0.25">
      <c r="A32" s="157">
        <v>43101</v>
      </c>
      <c r="B32" s="128"/>
      <c r="C32" s="159">
        <v>0.54500000000000004</v>
      </c>
      <c r="D32" s="173" t="s">
        <v>124</v>
      </c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honeticPr fontId="0" type="noConversion"/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Button 35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2:K40"/>
  <sheetViews>
    <sheetView showGridLines="0" zoomScaleNormal="100" workbookViewId="0">
      <selection activeCell="B10" sqref="B10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IF(B2="","",VLOOKUP(DATEVALUE(TEXT(B2,"mm/dd/yyyy")),PSU_Mileage_Rate_Table,3))</f>
        <v/>
      </c>
      <c r="K2" s="7" t="str">
        <f>IF(J2="","",(I2*J2))</f>
        <v/>
      </c>
    </row>
    <row r="5" spans="1:11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1" x14ac:dyDescent="0.25">
      <c r="E7" s="125">
        <v>42262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42262</v>
      </c>
      <c r="B9" s="155">
        <v>43159</v>
      </c>
      <c r="C9" s="156">
        <v>0.5</v>
      </c>
      <c r="E9" s="125">
        <f>'Reimbursement Form'!R26</f>
        <v>43465</v>
      </c>
      <c r="F9" s="2" t="str">
        <f>'Reimbursement Form'!S26</f>
        <v>Latest allowable date</v>
      </c>
    </row>
    <row r="10" spans="1:11" x14ac:dyDescent="0.25">
      <c r="A10" s="157">
        <v>43160</v>
      </c>
      <c r="B10" s="158"/>
      <c r="C10" s="159">
        <v>0.54500000000000004</v>
      </c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K40"/>
  <sheetViews>
    <sheetView showGridLines="0" zoomScaleNormal="100" workbookViewId="0">
      <selection activeCell="C10" sqref="C10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IF(B2="","",VLOOKUP(DATEVALUE(TEXT(B2,"mm/dd/yyyy")),KSC_Mileage_Rate_table,3))</f>
        <v/>
      </c>
      <c r="K2" s="7" t="str">
        <f>IF(J2="","",(I2*J2))</f>
        <v/>
      </c>
    </row>
    <row r="5" spans="1:11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1" x14ac:dyDescent="0.25">
      <c r="E7" s="125">
        <v>40544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40544</v>
      </c>
      <c r="B9" s="155"/>
      <c r="C9" s="156">
        <v>0.51</v>
      </c>
      <c r="E9" s="125">
        <f>'Reimbursement Form'!R26</f>
        <v>43465</v>
      </c>
      <c r="F9" s="2" t="str">
        <f>'Reimbursement Form'!S26</f>
        <v>Latest allowable date</v>
      </c>
    </row>
    <row r="10" spans="1:11" x14ac:dyDescent="0.25">
      <c r="A10" s="157"/>
      <c r="B10" s="158"/>
      <c r="C10" s="159"/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D54AE34DCDE44BAA1739F05609D06" ma:contentTypeVersion="1" ma:contentTypeDescription="Create a new document." ma:contentTypeScope="" ma:versionID="86400a2818828535b769778b93a0c01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26EC07-AC30-4CAC-8620-C2A113640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9554E-EA30-49DE-9556-4E6E157CE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4CB82-345E-4A3D-9FA2-48CF2EA505A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Instructions</vt:lpstr>
      <vt:lpstr>Reimbursement Form</vt:lpstr>
      <vt:lpstr>Variables USNH</vt:lpstr>
      <vt:lpstr>Variables PSU</vt:lpstr>
      <vt:lpstr>Variables KSC</vt:lpstr>
      <vt:lpstr>AddBusinessLines</vt:lpstr>
      <vt:lpstr>AddMileLines</vt:lpstr>
      <vt:lpstr>BusExp</vt:lpstr>
      <vt:lpstr>BusExpLinesTemplate</vt:lpstr>
      <vt:lpstr>BusLines</vt:lpstr>
      <vt:lpstr>DepartDate</vt:lpstr>
      <vt:lpstr>KSC_Mileage_Rate_table</vt:lpstr>
      <vt:lpstr>'Variables KSC'!Milage_rate_table</vt:lpstr>
      <vt:lpstr>'Variables PSU'!Milage_rate_table</vt:lpstr>
      <vt:lpstr>Milage_rate_table</vt:lpstr>
      <vt:lpstr>MilageLinesTemplate</vt:lpstr>
      <vt:lpstr>Mile</vt:lpstr>
      <vt:lpstr>MileDate</vt:lpstr>
      <vt:lpstr>'Reimbursement Form'!Print_Area</vt:lpstr>
      <vt:lpstr>'Variables KSC'!Print_Area</vt:lpstr>
      <vt:lpstr>'Variables PSU'!Print_Area</vt:lpstr>
      <vt:lpstr>'Variables USNH'!Print_Area</vt:lpstr>
      <vt:lpstr>PSU_Mileage_Rate_Table</vt:lpstr>
      <vt:lpstr>ReturnDate</vt:lpstr>
    </vt:vector>
  </TitlesOfParts>
  <Company>University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Controller's Office</dc:creator>
  <cp:lastModifiedBy>Williams, Deborah</cp:lastModifiedBy>
  <cp:lastPrinted>2018-02-26T14:22:32Z</cp:lastPrinted>
  <dcterms:created xsi:type="dcterms:W3CDTF">1998-03-26T20:49:26Z</dcterms:created>
  <dcterms:modified xsi:type="dcterms:W3CDTF">2018-11-19T21:51:12Z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